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tabRatio="599" activeTab="2"/>
  </bookViews>
  <sheets>
    <sheet name="封面" sheetId="124" r:id="rId1"/>
    <sheet name="目录" sheetId="125" r:id="rId2"/>
    <sheet name="1、一般公共预算收入总表" sheetId="17" r:id="rId3"/>
    <sheet name="2、一般公共预算收入表" sheetId="18" r:id="rId4"/>
    <sheet name="3、一般公共预算支出总表" sheetId="19" r:id="rId5"/>
    <sheet name="4、一般公共预算支出表" sheetId="20" r:id="rId6"/>
    <sheet name="5、一般公共预算支出明细表 " sheetId="122" r:id="rId7"/>
    <sheet name="6、一般公共预算支出分经济科目表" sheetId="50" r:id="rId8"/>
    <sheet name="7、一般公共预算基本支出分经济科目明细表" sheetId="51" r:id="rId9"/>
    <sheet name="8、省对市县转移支付表" sheetId="52" r:id="rId10"/>
    <sheet name="9、省本级2024年一般公共预算地方财力安排补助市县表 " sheetId="53" r:id="rId11"/>
    <sheet name="10、政府性基金预算收入表" sheetId="26" r:id="rId12"/>
    <sheet name="11、政府性基金预算支出表" sheetId="27" r:id="rId13"/>
    <sheet name="12、政府性基金预算支出明细表" sheetId="54" r:id="rId14"/>
    <sheet name="13、政府性基金预算支出分经济科目表" sheetId="55" r:id="rId15"/>
    <sheet name="14、政府性基金转移支付表" sheetId="56" r:id="rId16"/>
    <sheet name="15、国有资本收入表" sheetId="31" r:id="rId17"/>
    <sheet name="16、国有资本支出表" sheetId="32" r:id="rId18"/>
    <sheet name="17、国资分经济科目表" sheetId="48" r:id="rId19"/>
    <sheet name="18、国资转移支付预算表" sheetId="47" r:id="rId20"/>
    <sheet name="19、社会保险基金收入" sheetId="33" r:id="rId21"/>
    <sheet name="20、社会保险基金支出" sheetId="34" r:id="rId22"/>
    <sheet name="21、债务执行情况表 " sheetId="111" r:id="rId23"/>
    <sheet name="22、专项债务执行表 " sheetId="112" r:id="rId24"/>
    <sheet name="23、新增专项债券分领域需求表 " sheetId="113" r:id="rId25"/>
    <sheet name="24、新增专项债券项目明细情况表" sheetId="114" r:id="rId26"/>
    <sheet name="25.地方政府债务限额提前下达情况表" sheetId="115" r:id="rId27"/>
    <sheet name="26、新增政府债务收支表 " sheetId="116" r:id="rId28"/>
    <sheet name="27、提前下达新增债务限额分配情况表" sheetId="117" r:id="rId29"/>
  </sheets>
  <definedNames>
    <definedName name="_xlnm._FilterDatabase" localSheetId="6" hidden="1">'5、一般公共预算支出明细表 '!$A$1:$G$459</definedName>
    <definedName name="_xlnm.Print_Area" localSheetId="27">'26、新增政府债务收支表 '!$A$1:$D$22</definedName>
    <definedName name="_xlnm.Print_Titles" localSheetId="2">'1、一般公共预算收入总表'!$2:$4</definedName>
    <definedName name="_xlnm.Print_Titles" localSheetId="4">'3、一般公共预算支出总表'!$2:$4</definedName>
    <definedName name="_xlnm.Print_Titles" localSheetId="5">'4、一般公共预算支出表'!$2:$5</definedName>
    <definedName name="_xlnm.Print_Titles" localSheetId="8">'7、一般公共预算基本支出分经济科目明细表'!$2:$4</definedName>
    <definedName name="_xlnm.Print_Titles" localSheetId="10">'9、省本级2024年一般公共预算地方财力安排补助市县表 '!$2:$4</definedName>
    <definedName name="_xlnm.Print_Titles" localSheetId="11">'10、政府性基金预算收入表'!$2:$4</definedName>
    <definedName name="_xlnm.Print_Titles" localSheetId="12">'11、政府性基金预算支出表'!$2:$4</definedName>
    <definedName name="_xlnm.Print_Titles" localSheetId="13">'12、政府性基金预算支出明细表'!$2:$4</definedName>
    <definedName name="_xlnm.Print_Titles" localSheetId="15">'14、政府性基金转移支付表'!$2:$4</definedName>
    <definedName name="_xlnm.Print_Titles" localSheetId="16">'15、国有资本收入表'!$2:$4</definedName>
    <definedName name="_xlnm.Print_Titles" localSheetId="17">'16、国有资本支出表'!$2:$4</definedName>
    <definedName name="_xlnm.Print_Titles" localSheetId="20">'19、社会保险基金收入'!$2:$4</definedName>
    <definedName name="_xlnm.Print_Titles" localSheetId="21">'20、社会保险基金支出'!$2:$4</definedName>
    <definedName name="_xlnm.Print_Titles" localSheetId="22">'21、债务执行情况表 '!$2:$4</definedName>
    <definedName name="_xlnm.Print_Titles" localSheetId="23">'22、专项债务执行表 '!$2:$4</definedName>
    <definedName name="_xlnm.Print_Titles" localSheetId="24">'23、新增专项债券分领域需求表 '!$2:$6</definedName>
    <definedName name="_xlnm.Print_Titles" localSheetId="25">'24、新增专项债券项目明细情况表'!$2:$4</definedName>
    <definedName name="_xlnm.Print_Titles" localSheetId="26">'25.地方政府债务限额提前下达情况表'!$2:$3</definedName>
    <definedName name="_xlnm.Print_Titles" localSheetId="28">'27、提前下达新增债务限额分配情况表'!$2:$4</definedName>
    <definedName name="_xlnm.Print_Titles" localSheetId="6">'5、一般公共预算支出明细表 '!$2:$4</definedName>
    <definedName name="_xlnm.Print_Titles" localSheetId="3">'2、一般公共预算收入表'!$2:$4</definedName>
    <definedName name="_xlnm._FilterDatabase" hidden="1">#REF!</definedName>
    <definedName name="_xlnm._FilterDatabase" localSheetId="2" hidden="1">'1、一般公共预算收入总表'!$A$2:$C$58</definedName>
    <definedName name="_xlnm._FilterDatabase" localSheetId="4" hidden="1">'3、一般公共预算支出总表'!$A$2:$C$86</definedName>
    <definedName name="_xlnm._FilterDatabase" localSheetId="10" hidden="1">'9、省本级2024年一般公共预算地方财力安排补助市县表 '!$A$5:$E$5</definedName>
    <definedName name="_xlnm._FilterDatabase" localSheetId="13" hidden="1">'12、政府性基金预算支出明细表'!$A$5:$G$5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<sst xmlns="http://schemas.openxmlformats.org/spreadsheetml/2006/main" count="1423" uniqueCount="1083">
  <si>
    <t>附件1</t>
  </si>
  <si>
    <t>二○二四年政府预算表</t>
  </si>
  <si>
    <t>朔州市平鲁区财政局</t>
  </si>
  <si>
    <t>目        录</t>
  </si>
  <si>
    <t>表一、二○二四年一般公共预算收入总表</t>
  </si>
  <si>
    <t>表二、二○二四年一般公共预算收入</t>
  </si>
  <si>
    <t>表三、二○二四年一般公共预算支出总表</t>
  </si>
  <si>
    <t>表四、二○二四年一般公共预算支出</t>
  </si>
  <si>
    <t>表五、二○二四年一般公共预算支出明细表</t>
  </si>
  <si>
    <t>表六、二○二四年一般公共预算支出分经济科目表</t>
  </si>
  <si>
    <t>表七、二○二四年一般公共预算基本支出分经济科目表</t>
  </si>
  <si>
    <t>表八、二○二四年省对市县税收返还和转移支付分地区预算表</t>
  </si>
  <si>
    <t>表九、二○二四年一般公共预算地方财力安排补助市县专项转移支付分项目表</t>
  </si>
  <si>
    <t>表十、二○二四年政府性基金预算收入表</t>
  </si>
  <si>
    <t>表十一、二○二四年政府性基金预算支出表</t>
  </si>
  <si>
    <t>表十二、二○二四年政府性基金预算支出明细表</t>
  </si>
  <si>
    <t>表十三、二○二四年政府性基金预算支出分经济科目表</t>
  </si>
  <si>
    <t>表十四、二○二四年政府性基金转移支付预算表</t>
  </si>
  <si>
    <t>表十五、二○二四年国有资本经营预算收入表</t>
  </si>
  <si>
    <t>表十六、二○二四年国有资本经营预算支出表</t>
  </si>
  <si>
    <t>表十七、二○二四年国有资本经营预算支出分经济科目表</t>
  </si>
  <si>
    <t>表十八、二○二四年省对市县国有资本经营预算转移支付预算表</t>
  </si>
  <si>
    <t>表十九、二○二四年社会保险基金预算收入表</t>
  </si>
  <si>
    <t>表二十、二○二四年社会保险基金预算支出表</t>
  </si>
  <si>
    <t>表二十一、二○二三年政府债务执行情况表</t>
  </si>
  <si>
    <t>表二十二、二○二三年政府专项债务执行情况表</t>
  </si>
  <si>
    <t>表二十三、二○二三年新增地方政府专项债券重大项目明细表</t>
  </si>
  <si>
    <t>表二十四、二○二三年新增专项债券项目明细情况表</t>
  </si>
  <si>
    <t>表二十五、二〇二四年地方政府债务限额提前下达情况表</t>
  </si>
  <si>
    <t>表二十六、二〇二四年年初预算新增政府债务收支安排情况表</t>
  </si>
  <si>
    <t>表二十七、二〇二四年提前下达新增债务限额分配情况表</t>
  </si>
  <si>
    <t>二○二四年一般公共预算收入总表</t>
  </si>
  <si>
    <t>表一</t>
  </si>
  <si>
    <t>单位：万元</t>
  </si>
  <si>
    <t>收入</t>
  </si>
  <si>
    <t>2024年预算数</t>
  </si>
  <si>
    <t>备注</t>
  </si>
  <si>
    <t>一般公共预算总收入</t>
  </si>
  <si>
    <t>一、一般公共预算收入</t>
  </si>
  <si>
    <t>二、地方政府一般债务收入</t>
  </si>
  <si>
    <t>三、转移性收入</t>
  </si>
  <si>
    <t xml:space="preserve">  1、返还性收入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</si>
  <si>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</si>
  <si>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</si>
  <si>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</si>
  <si>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</si>
  <si>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</si>
  <si>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2、一般性转移支付收入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</si>
  <si>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</si>
  <si>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</si>
  <si>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</si>
  <si>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</si>
  <si>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产粮（油）大县奖励资金收入</t>
  </si>
  <si>
    <t xml:space="preserve">    重点生态功能区转移支付收入</t>
  </si>
  <si>
    <t xml:space="preserve">    固定数额补助收入</t>
  </si>
  <si>
    <t xml:space="preserve">    革命老区转移支付收入</t>
  </si>
  <si>
    <t xml:space="preserve">    巩固脱贫攻坚成果衔接乡村振兴转移支付收入</t>
  </si>
  <si>
    <t xml:space="preserve">    公共安全共同财政事权转移支付收入</t>
  </si>
  <si>
    <t xml:space="preserve">    教育共同财政事权转移支付收入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</si>
  <si>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</si>
  <si>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</si>
  <si>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</si>
  <si>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</si>
  <si>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</si>
  <si>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</si>
  <si>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资源勘探工业信息等共同财政事权转移支付收入</t>
  </si>
  <si>
    <t xml:space="preserve">    住房保障共同财政事权转移支付收入</t>
  </si>
  <si>
    <t xml:space="preserve">    粮油物资储备共同财政事权转移支付收入</t>
  </si>
  <si>
    <t xml:space="preserve">    其他一般性转移支付收入</t>
  </si>
  <si>
    <t xml:space="preserve">  3、专项转移支付收入</t>
  </si>
  <si>
    <t xml:space="preserve">    一般公共服务</t>
  </si>
  <si>
    <t xml:space="preserve">    国防</t>
  </si>
  <si>
    <t>文化旅游体育与传媒</t>
  </si>
  <si>
    <t xml:space="preserve">    卫生健康</t>
  </si>
  <si>
    <t xml:space="preserve">    节能环保</t>
  </si>
  <si>
    <t xml:space="preserve">    城乡社区</t>
  </si>
  <si>
    <t xml:space="preserve">    农林水</t>
  </si>
  <si>
    <t>交通运输</t>
  </si>
  <si>
    <t xml:space="preserve">    资源勘探工业信息等</t>
  </si>
  <si>
    <t xml:space="preserve">    商业服务业等</t>
  </si>
  <si>
    <t>粮油物资储备</t>
  </si>
  <si>
    <t xml:space="preserve">    自然资源海洋气象等</t>
  </si>
  <si>
    <t xml:space="preserve">    灾害防治及应急管理</t>
  </si>
  <si>
    <t xml:space="preserve">  4、上解收入</t>
  </si>
  <si>
    <t xml:space="preserve">    体制上解收入</t>
  </si>
  <si>
    <t xml:space="preserve">    专项上解收入</t>
  </si>
  <si>
    <t xml:space="preserve">  5、预计上年结转收入</t>
  </si>
  <si>
    <t xml:space="preserve">  6、调入资金</t>
  </si>
  <si>
    <t xml:space="preserve">    从国有资本经营预算调入一般公共预算</t>
  </si>
  <si>
    <t xml:space="preserve">    从其他资金调入一般公共预算</t>
  </si>
  <si>
    <t xml:space="preserve">  7、动用预算稳定调节基金</t>
  </si>
  <si>
    <t>二○二四年一般公共预算收入表</t>
  </si>
  <si>
    <t xml:space="preserve">  表二</t>
  </si>
  <si>
    <t>收  入  项  目</t>
  </si>
  <si>
    <t>2023年
完成数</t>
  </si>
  <si>
    <t>2024年
预算数</t>
  </si>
  <si>
    <t>为2023年
完成数%</t>
  </si>
  <si>
    <t>备        注</t>
  </si>
  <si>
    <t>一般公共预算收入合计</t>
  </si>
  <si>
    <t>一、税收收入</t>
  </si>
  <si>
    <t xml:space="preserve">  1、增值税</t>
  </si>
  <si>
    <t xml:space="preserve">  2、企业所得税</t>
  </si>
  <si>
    <t xml:space="preserve">  3、个人所得税</t>
  </si>
  <si>
    <t xml:space="preserve">  4、资源税</t>
  </si>
  <si>
    <t xml:space="preserve">  5、环境保护税</t>
  </si>
  <si>
    <t xml:space="preserve">  6、其他收入</t>
  </si>
  <si>
    <t>二、非税收入</t>
  </si>
  <si>
    <t xml:space="preserve">  1、专项收入</t>
  </si>
  <si>
    <t xml:space="preserve">  2、行政事业性收费收入</t>
  </si>
  <si>
    <t xml:space="preserve">  3、罚没收入</t>
  </si>
  <si>
    <t xml:space="preserve">  4、国有资本经营收入</t>
  </si>
  <si>
    <t xml:space="preserve">  5、国有资源（资产）有偿使用收入</t>
  </si>
  <si>
    <t xml:space="preserve">  其中：矿业权出让收益</t>
  </si>
  <si>
    <t>二○二四年一般公共预算支出总表</t>
  </si>
  <si>
    <t>表三</t>
  </si>
  <si>
    <t>支出项目</t>
  </si>
  <si>
    <t>一般公共预算总支出</t>
  </si>
  <si>
    <t>一、省本级一般公共预算支出</t>
  </si>
  <si>
    <t xml:space="preserve">   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</si>
  <si>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</si>
  <si>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</si>
  <si>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</si>
  <si>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</si>
  <si>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</si>
  <si>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</si>
  <si>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</si>
  <si>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</si>
  <si>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</si>
  <si>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</si>
  <si>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</si>
  <si>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</si>
  <si>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</si>
  <si>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</si>
  <si>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</si>
  <si>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</si>
  <si>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</si>
  <si>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</si>
  <si>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   </t>
  </si>
  <si>
    <t xml:space="preserve">   预备费</t>
  </si>
  <si>
    <t xml:space="preserve">   债务付息支出</t>
  </si>
  <si>
    <t xml:space="preserve">   债务发行费用支出</t>
  </si>
  <si>
    <t xml:space="preserve">   其他支出</t>
  </si>
  <si>
    <t>二、转移性支出</t>
  </si>
  <si>
    <t xml:space="preserve">  1、返还性支出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</si>
  <si>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</si>
  <si>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</si>
  <si>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</si>
  <si>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</si>
  <si>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</si>
  <si>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2、一般性转移支付</t>
  </si>
  <si>
    <t xml:space="preserve">    体制补助转移支付支出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</si>
  <si>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</si>
  <si>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</si>
  <si>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</si>
  <si>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</si>
  <si>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</si>
  <si>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</si>
  <si>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</si>
  <si>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</si>
  <si>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巩固脱贫攻坚成果衔接乡村振兴转移支付支出</t>
  </si>
  <si>
    <t xml:space="preserve">    公共安全共同财政事权转移支付支出</t>
  </si>
  <si>
    <t xml:space="preserve">    教育共同财政事权转移支付支出</t>
  </si>
  <si>
    <t xml:space="preserve">    科学技术共同财政事权转移支付支出</t>
  </si>
  <si>
    <t xml:space="preserve">    文化旅游体育与传媒共同财政事权转移支付支出</t>
  </si>
  <si>
    <t xml:space="preserve">    社会保障和就业共同财政事权转移支付支出</t>
  </si>
  <si>
    <t xml:space="preserve">    医疗卫生共同财政事权转移支付支出</t>
  </si>
  <si>
    <t xml:space="preserve">    节能环保共同财政事权转移支付支出</t>
  </si>
  <si>
    <t xml:space="preserve">    农林水共同财政事权转移支付支出</t>
  </si>
  <si>
    <t xml:space="preserve">    交通运输共同财政事权转移支付支出</t>
  </si>
  <si>
    <t xml:space="preserve">    住房保障共同财政事权转移支付支出</t>
  </si>
  <si>
    <t xml:space="preserve">    化解债务引导资金转移支付支出</t>
  </si>
  <si>
    <t xml:space="preserve">    其他一般性转移支付支出</t>
  </si>
  <si>
    <t xml:space="preserve">  3、 专项转移支付</t>
  </si>
  <si>
    <t xml:space="preserve">    公共安全</t>
  </si>
  <si>
    <t xml:space="preserve">    科学技术</t>
  </si>
  <si>
    <t xml:space="preserve">    文化旅游体育与传媒</t>
  </si>
  <si>
    <t xml:space="preserve">    社会保障和就业</t>
  </si>
  <si>
    <t xml:space="preserve">    交通运输</t>
  </si>
  <si>
    <t xml:space="preserve">    住房保障</t>
  </si>
  <si>
    <t xml:space="preserve">    粮油物资储备</t>
  </si>
  <si>
    <t xml:space="preserve">    其他支出</t>
  </si>
  <si>
    <t xml:space="preserve">  4、上解支出</t>
  </si>
  <si>
    <t xml:space="preserve">    体制上解支出</t>
  </si>
  <si>
    <t xml:space="preserve">  5、调出资金</t>
  </si>
  <si>
    <t xml:space="preserve">  6、债务转贷支出</t>
  </si>
  <si>
    <t xml:space="preserve">    地方政府一般债券转贷支出</t>
  </si>
  <si>
    <t>三、债务还本支出</t>
  </si>
  <si>
    <t xml:space="preserve">   地方政府债务还本支出</t>
  </si>
  <si>
    <t>二○二四年一般公共预算支出表</t>
  </si>
  <si>
    <t xml:space="preserve">  表四</t>
  </si>
  <si>
    <t>2023年预算数</t>
  </si>
  <si>
    <t>2024年预算数同口径为2023年预算数%</t>
  </si>
  <si>
    <t>合计</t>
  </si>
  <si>
    <t>当年地方财力安排数</t>
  </si>
  <si>
    <t>地方政府一般债券安排数</t>
  </si>
  <si>
    <t>预计上年结转安排数</t>
  </si>
  <si>
    <t>一般公共预算支出合计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</si>
  <si>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</si>
  <si>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</si>
  <si>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</si>
  <si>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</si>
  <si>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</si>
  <si>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</si>
  <si>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</si>
  <si>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</si>
  <si>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</si>
  <si>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</si>
  <si>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</si>
  <si>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</si>
  <si>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</si>
  <si>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</si>
  <si>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</si>
  <si>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</si>
  <si>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</si>
  <si>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</si>
  <si>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</si>
  <si>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</si>
  <si>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</si>
  <si>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</si>
  <si>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</si>
  <si>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</si>
  <si>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二○二四年一般公共预算支出明细表</t>
  </si>
  <si>
    <t xml:space="preserve">  表五</t>
  </si>
  <si>
    <t>支  出  项  目</t>
  </si>
  <si>
    <t>其中：当年地方财力安排数</t>
  </si>
  <si>
    <t>专项转移支付收入安排</t>
  </si>
  <si>
    <t>预计上年结转
安排数</t>
  </si>
  <si>
    <t>一般公共服务支出</t>
  </si>
  <si>
    <t>　人大事务</t>
  </si>
  <si>
    <t>　　行政运行</t>
  </si>
  <si>
    <t>　　代表工作</t>
  </si>
  <si>
    <t>　　其他人大事务支出</t>
  </si>
  <si>
    <t>　政协事务</t>
  </si>
  <si>
    <t>　　一般行政管理事务</t>
  </si>
  <si>
    <t>　　事业运行</t>
  </si>
  <si>
    <t>　政府办公厅（室）及相关机构事务</t>
  </si>
  <si>
    <t>　　机关服务</t>
  </si>
  <si>
    <t>　　专项服务</t>
  </si>
  <si>
    <t>　　专项业务及机关事务管理</t>
  </si>
  <si>
    <t>　　政务公开审批</t>
  </si>
  <si>
    <t>　　其他政府办公厅（室）及相关机构事务支出</t>
  </si>
  <si>
    <t>　发展与改革事务</t>
  </si>
  <si>
    <t>　　社会事业发展规划</t>
  </si>
  <si>
    <t>　　经济体制改革研究</t>
  </si>
  <si>
    <t>　　其他发展与改革事务支出</t>
  </si>
  <si>
    <t>　统计信息事务</t>
  </si>
  <si>
    <t>　　专项统计业务</t>
  </si>
  <si>
    <t>　　专项普查活动</t>
  </si>
  <si>
    <t>　　其他统计信息事务支出</t>
  </si>
  <si>
    <t>　财政事务</t>
  </si>
  <si>
    <t>　　财政委托业务支出</t>
  </si>
  <si>
    <t>　税收事务</t>
  </si>
  <si>
    <t>　　其他税收事务支出</t>
  </si>
  <si>
    <t>　审计事务</t>
  </si>
  <si>
    <t>　　审计业务</t>
  </si>
  <si>
    <t>　　其他审计事务支出</t>
  </si>
  <si>
    <t>　纪检监察事务</t>
  </si>
  <si>
    <t>　商贸事务</t>
  </si>
  <si>
    <t>　　其他商贸事务支出</t>
  </si>
  <si>
    <t>　档案事务</t>
  </si>
  <si>
    <t>　　档案馆</t>
  </si>
  <si>
    <t>　民主党派及工商联事务</t>
  </si>
  <si>
    <t>　群众团体事务</t>
  </si>
  <si>
    <t>　　工会事务</t>
  </si>
  <si>
    <t xml:space="preserve">    其他群众团体事务支出</t>
  </si>
  <si>
    <t>　党委办公厅（室）及相关机构事务</t>
  </si>
  <si>
    <t>　　专项业务</t>
  </si>
  <si>
    <t>　组织事务</t>
  </si>
  <si>
    <t>　　其他组织事务支出</t>
  </si>
  <si>
    <t>　宣传事务</t>
  </si>
  <si>
    <t>　　宣传管理</t>
  </si>
  <si>
    <t>　　其他宣传事务支出</t>
  </si>
  <si>
    <t>　统战事务</t>
  </si>
  <si>
    <t>　　宗教事务</t>
  </si>
  <si>
    <t>　市场监督管理事务</t>
  </si>
  <si>
    <t>　　质量基础</t>
  </si>
  <si>
    <t>　　质量安全监管</t>
  </si>
  <si>
    <t>　　食品安全监管</t>
  </si>
  <si>
    <t>　　其他市场监督管理事务</t>
  </si>
  <si>
    <t>　社会工作事务</t>
  </si>
  <si>
    <t>　信访事务</t>
  </si>
  <si>
    <t>　其他一般公共服务支出</t>
  </si>
  <si>
    <t>　　其他一般公共服务支出</t>
  </si>
  <si>
    <t>国防支出</t>
  </si>
  <si>
    <t>　国防动员</t>
  </si>
  <si>
    <t>　　兵役征集</t>
  </si>
  <si>
    <t>　　民兵</t>
  </si>
  <si>
    <t>　　其他国防动员支出</t>
  </si>
  <si>
    <t>公共安全支出</t>
  </si>
  <si>
    <t>　公安</t>
  </si>
  <si>
    <t>　　信息化建设</t>
  </si>
  <si>
    <t>　　其他公安支出</t>
  </si>
  <si>
    <t>　检察</t>
  </si>
  <si>
    <t>　　“两房”建设</t>
  </si>
  <si>
    <t>　法院</t>
  </si>
  <si>
    <t>　司法</t>
  </si>
  <si>
    <t xml:space="preserve">  其他公共安全支出</t>
  </si>
  <si>
    <t xml:space="preserve">    国家司法救助支出</t>
  </si>
  <si>
    <t>教育支出</t>
  </si>
  <si>
    <t>　教育管理事务</t>
  </si>
  <si>
    <t>　　其他教育管理事务支出</t>
  </si>
  <si>
    <t>　普通教育</t>
  </si>
  <si>
    <t>　　学前教育</t>
  </si>
  <si>
    <t>　　小学教育</t>
  </si>
  <si>
    <t>　　初中教育</t>
  </si>
  <si>
    <t>　　高中教育</t>
  </si>
  <si>
    <t xml:space="preserve">    其他普通教育支出</t>
  </si>
  <si>
    <t>　职业教育</t>
  </si>
  <si>
    <t>　　中等职业教育</t>
  </si>
  <si>
    <t>　广播电视教育</t>
  </si>
  <si>
    <t>　　广播电视学校</t>
  </si>
  <si>
    <t>　进修及培训</t>
  </si>
  <si>
    <t>　　干部教育</t>
  </si>
  <si>
    <t>科学技术支出</t>
  </si>
  <si>
    <t>　科学技术管理事务</t>
  </si>
  <si>
    <t>　科学技术普及</t>
  </si>
  <si>
    <t>　　机构运行</t>
  </si>
  <si>
    <t>　科技交流与合作</t>
  </si>
  <si>
    <t>　　其他科技交流与合作支出</t>
  </si>
  <si>
    <t xml:space="preserve">  其他科学技术支出</t>
  </si>
  <si>
    <t xml:space="preserve">    其他科学技术支出</t>
  </si>
  <si>
    <t>文化旅游体育与传媒支出</t>
  </si>
  <si>
    <t>　文化和旅游</t>
  </si>
  <si>
    <t>　　图书馆</t>
  </si>
  <si>
    <t>　　艺术表演场所</t>
  </si>
  <si>
    <t>　　文化活动</t>
  </si>
  <si>
    <t>　　群众文化</t>
  </si>
  <si>
    <t>　　文化创作与保护</t>
  </si>
  <si>
    <t>　　文化和旅游管理事务</t>
  </si>
  <si>
    <t>　　其他文化和旅游支出</t>
  </si>
  <si>
    <t>　文物</t>
  </si>
  <si>
    <t>　　文物保护</t>
  </si>
  <si>
    <t>　　博物馆</t>
  </si>
  <si>
    <t>　体育</t>
  </si>
  <si>
    <t>　　体育场馆</t>
  </si>
  <si>
    <t>　　群众体育</t>
  </si>
  <si>
    <t>　广播电视</t>
  </si>
  <si>
    <t>　　广播电视事务</t>
  </si>
  <si>
    <t>　　其他广播电视支出</t>
  </si>
  <si>
    <t>　其他文化旅游体育与传媒支出</t>
  </si>
  <si>
    <t>　　宣传文化发展专项支出</t>
  </si>
  <si>
    <t>　　其他文化旅游体育与传媒支出</t>
  </si>
  <si>
    <t>社会保障和就业支出</t>
  </si>
  <si>
    <t>　人力资源和社会保障管理事务</t>
  </si>
  <si>
    <t>　　综合业务管理</t>
  </si>
  <si>
    <t>　　就业管理事务</t>
  </si>
  <si>
    <t>　　社会保险经办机构</t>
  </si>
  <si>
    <t>　　公共就业服务和职业技能鉴定机构</t>
  </si>
  <si>
    <t>　民政管理事务</t>
  </si>
  <si>
    <t>　　基层政权建设和社区治理</t>
  </si>
  <si>
    <t>　　其他民政管理事务支出</t>
  </si>
  <si>
    <t>　行政事业单位养老支出</t>
  </si>
  <si>
    <t>　　行政单位离退休</t>
  </si>
  <si>
    <t>　　事业单位离退休</t>
  </si>
  <si>
    <t>　　机关事业单位基本养老保险缴费支出</t>
  </si>
  <si>
    <t>　　机关事业单位职业年金缴费支出</t>
  </si>
  <si>
    <t>　　对机关事业单位基本养老保险基金的补助</t>
  </si>
  <si>
    <t>　就业补助</t>
  </si>
  <si>
    <t>　　就业创业服务补贴</t>
  </si>
  <si>
    <t>　　公益性岗位补贴</t>
  </si>
  <si>
    <t>　　就业见习补贴</t>
  </si>
  <si>
    <t>　抚恤</t>
  </si>
  <si>
    <t>　　死亡抚恤</t>
  </si>
  <si>
    <t>　　伤残抚恤</t>
  </si>
  <si>
    <t>　　在乡复员、退伍军人生活补助</t>
  </si>
  <si>
    <t>　　义务兵优待</t>
  </si>
  <si>
    <t>　　农村籍退役士兵老年生活补助</t>
  </si>
  <si>
    <t>　　其他优抚支出</t>
  </si>
  <si>
    <t>　退役安置</t>
  </si>
  <si>
    <t>　　退役士兵安置</t>
  </si>
  <si>
    <t>　　军队移交政府的离退休人员安置</t>
  </si>
  <si>
    <t>　　军队移交政府离退休干部管理机构</t>
  </si>
  <si>
    <t>　　退役士兵管理教育</t>
  </si>
  <si>
    <t>　　其他退役安置支出</t>
  </si>
  <si>
    <t>　社会福利</t>
  </si>
  <si>
    <t>　　儿童福利</t>
  </si>
  <si>
    <t>　　老年福利</t>
  </si>
  <si>
    <t xml:space="preserve">    殡葬</t>
  </si>
  <si>
    <t>　　养老服务</t>
  </si>
  <si>
    <t>　　其他社会福利支出</t>
  </si>
  <si>
    <t>　残疾人事业</t>
  </si>
  <si>
    <t>　　残疾人康复</t>
  </si>
  <si>
    <t>　　残疾人就业</t>
  </si>
  <si>
    <t>　　残疾人生活和护理补贴</t>
  </si>
  <si>
    <t>　　其他残疾人事业支出</t>
  </si>
  <si>
    <t>　红十字事业</t>
  </si>
  <si>
    <t>　　其他红十字事业支出</t>
  </si>
  <si>
    <t>　最低生活保障</t>
  </si>
  <si>
    <t>　　城市最低生活保障金支出</t>
  </si>
  <si>
    <t>　　农村最低生活保障金支出</t>
  </si>
  <si>
    <t>　临时救助</t>
  </si>
  <si>
    <t>　　临时救助支出</t>
  </si>
  <si>
    <t>　　流浪乞讨人员救助支出</t>
  </si>
  <si>
    <t>　特困人员救助供养</t>
  </si>
  <si>
    <t>　　城市特困人员救助供养支出</t>
  </si>
  <si>
    <t>　　农村特困人员救助供养支出</t>
  </si>
  <si>
    <t>　其他生活救助</t>
  </si>
  <si>
    <t>　　其他城市生活救助</t>
  </si>
  <si>
    <t>　　其他农村生活救助</t>
  </si>
  <si>
    <t>　财政对基本养老保险基金的补助</t>
  </si>
  <si>
    <t>　　财政对企业职工基本养老保险基金的补助</t>
  </si>
  <si>
    <t>　　财政对城乡居民基本养老保险基金的补助</t>
  </si>
  <si>
    <t>　财政对其他社会保险基金的补助</t>
  </si>
  <si>
    <t>　　财政对失业保险基金的补助</t>
  </si>
  <si>
    <t>　　财政对工伤保险基金的补助</t>
  </si>
  <si>
    <t>　　财政对城乡居民补充养老保险基金的补助</t>
  </si>
  <si>
    <t>　退役军人管理事务</t>
  </si>
  <si>
    <t>　　拥军优属</t>
  </si>
  <si>
    <t>　财政代缴社会保险费支出</t>
  </si>
  <si>
    <t>　　财政代缴城乡居民基本养老保险费支出</t>
  </si>
  <si>
    <t>　　财政代缴其他社会保险费支出</t>
  </si>
  <si>
    <t>　其他社会保障和就业支出</t>
  </si>
  <si>
    <t>　　其他社会保障和就业支出</t>
  </si>
  <si>
    <t>卫生健康支出</t>
  </si>
  <si>
    <t>　卫生健康管理事务</t>
  </si>
  <si>
    <t>　　其他卫生健康管理事务支出</t>
  </si>
  <si>
    <t>　公立医院</t>
  </si>
  <si>
    <t>　　综合医院</t>
  </si>
  <si>
    <t>　　中医（民族）医院</t>
  </si>
  <si>
    <t>　基层医疗卫生机构</t>
  </si>
  <si>
    <t>　　乡镇卫生院</t>
  </si>
  <si>
    <t>　　其他基层医疗卫生机构支出</t>
  </si>
  <si>
    <t>　公共卫生</t>
  </si>
  <si>
    <t>　　疾病预防控制机构</t>
  </si>
  <si>
    <t>　　基本公共卫生服务</t>
  </si>
  <si>
    <t>　　重大公共卫生服务</t>
  </si>
  <si>
    <t xml:space="preserve">    突发公共卫生事件应急处理</t>
  </si>
  <si>
    <t>　计划生育事务</t>
  </si>
  <si>
    <t>　　计划生育机构</t>
  </si>
  <si>
    <t>　　计划生育服务</t>
  </si>
  <si>
    <t>　　其他计划生育事务支出</t>
  </si>
  <si>
    <t>　行政事业单位医疗</t>
  </si>
  <si>
    <t>　　行政单位医疗</t>
  </si>
  <si>
    <t>　　事业单位医疗</t>
  </si>
  <si>
    <t>　财政对基本医疗保险基金的补助</t>
  </si>
  <si>
    <t>　　财政对职工基本医疗保险基金的补助</t>
  </si>
  <si>
    <t>　　财政对其他基本医疗保险基金的补助</t>
  </si>
  <si>
    <t>　医疗救助</t>
  </si>
  <si>
    <t>　　城乡医疗救助</t>
  </si>
  <si>
    <t>　优抚对象医疗</t>
  </si>
  <si>
    <t>　　优抚对象医疗补助</t>
  </si>
  <si>
    <t>　医疗保障管理事务</t>
  </si>
  <si>
    <t xml:space="preserve">  中医药事务</t>
  </si>
  <si>
    <t xml:space="preserve">    中医（民族医）药专项</t>
  </si>
  <si>
    <t>　其他卫生健康支出</t>
  </si>
  <si>
    <t>　　其他卫生健康支出</t>
  </si>
  <si>
    <t>节能环保支出</t>
  </si>
  <si>
    <t>　环境保护管理事务</t>
  </si>
  <si>
    <t>　　其他环境保护管理事务支出</t>
  </si>
  <si>
    <t>　环境监测与监察</t>
  </si>
  <si>
    <t>　　其他环境监测与监察支出</t>
  </si>
  <si>
    <t xml:space="preserve">  污染防治</t>
  </si>
  <si>
    <t xml:space="preserve">    大气</t>
  </si>
  <si>
    <t xml:space="preserve">    水体</t>
  </si>
  <si>
    <t xml:space="preserve">  天然林保护</t>
  </si>
  <si>
    <t xml:space="preserve">    森林管护</t>
  </si>
  <si>
    <t>　森林保护修复</t>
  </si>
  <si>
    <t>　　森林管护</t>
  </si>
  <si>
    <t>　　其他森林保护修复支出</t>
  </si>
  <si>
    <t xml:space="preserve">  风沙荒漠治理</t>
  </si>
  <si>
    <t xml:space="preserve">    其他风沙荒漠治理支出</t>
  </si>
  <si>
    <t xml:space="preserve">  能源节约利用</t>
  </si>
  <si>
    <t xml:space="preserve">    能源节约利用</t>
  </si>
  <si>
    <t>　污染减排</t>
  </si>
  <si>
    <t>　　生态环境监测与信息</t>
  </si>
  <si>
    <t>　能源管理事务</t>
  </si>
  <si>
    <t>城乡社区支出</t>
  </si>
  <si>
    <t>　城乡社区管理事务</t>
  </si>
  <si>
    <t>　　城管执法</t>
  </si>
  <si>
    <t>　　其他城乡社区管理事务支出</t>
  </si>
  <si>
    <t>　城乡社区公共设施</t>
  </si>
  <si>
    <t>　　其他城乡社区公共设施支出</t>
  </si>
  <si>
    <t>　城乡社区环境卫生</t>
  </si>
  <si>
    <t>　　城乡社区环境卫生</t>
  </si>
  <si>
    <t>　其他城乡社区支出</t>
  </si>
  <si>
    <t>　　其他城乡社区支出</t>
  </si>
  <si>
    <t>农林水支出</t>
  </si>
  <si>
    <t>　农业农村</t>
  </si>
  <si>
    <t>　　科技转化与推广服务</t>
  </si>
  <si>
    <t>　　病虫害控制</t>
  </si>
  <si>
    <t>　　统计监测与信息服务</t>
  </si>
  <si>
    <t>　　农业生产发展</t>
  </si>
  <si>
    <t xml:space="preserve">    农村社会事业</t>
  </si>
  <si>
    <t xml:space="preserve">    农田建设</t>
  </si>
  <si>
    <t>　　耕地建设与利用</t>
  </si>
  <si>
    <t>　　其他农业农村支出</t>
  </si>
  <si>
    <t>　林业和草原</t>
  </si>
  <si>
    <t>　　事业机构</t>
  </si>
  <si>
    <t>　　森林资源培育</t>
  </si>
  <si>
    <t>　　森林生态效益补偿</t>
  </si>
  <si>
    <t>　　林业草原防灾减灾</t>
  </si>
  <si>
    <t>　　退耕还林还草</t>
  </si>
  <si>
    <t>　　其他林业和草原支出</t>
  </si>
  <si>
    <t>　水利</t>
  </si>
  <si>
    <t>　　水土保持</t>
  </si>
  <si>
    <t xml:space="preserve">    水利工程建设</t>
  </si>
  <si>
    <t>　　水资源节约管理与保护</t>
  </si>
  <si>
    <t>　　大中型水库移民后期扶持专项支出</t>
  </si>
  <si>
    <t>　　其他水利支出</t>
  </si>
  <si>
    <t>　巩固脱贫攻坚成果衔接乡村振兴</t>
  </si>
  <si>
    <t>　　农村基础设施建设</t>
  </si>
  <si>
    <t>　　生产发展</t>
  </si>
  <si>
    <t>　　社会发展</t>
  </si>
  <si>
    <t>　　其他巩固脱贫攻坚成果衔接乡村振兴支出</t>
  </si>
  <si>
    <t>　农村综合改革</t>
  </si>
  <si>
    <t>　　对村级公益事业建设的补助</t>
  </si>
  <si>
    <t>　　对村民委员会和村党支部的补助</t>
  </si>
  <si>
    <t>　　对村集体经济组织的补助</t>
  </si>
  <si>
    <t>　　其他农村综合改革支出</t>
  </si>
  <si>
    <t>　普惠金融发展支出</t>
  </si>
  <si>
    <t>　　支持农村金融机构</t>
  </si>
  <si>
    <t>　　农业保险保费补贴</t>
  </si>
  <si>
    <t xml:space="preserve">  目标价格补贴</t>
  </si>
  <si>
    <t xml:space="preserve">    其他目标价格补贴</t>
  </si>
  <si>
    <t>　其他农林水支出</t>
  </si>
  <si>
    <t>　　其他农林水支出</t>
  </si>
  <si>
    <t>交通运输支出</t>
  </si>
  <si>
    <t>　公路水路运输</t>
  </si>
  <si>
    <t>　　公路建设</t>
  </si>
  <si>
    <t>　　公路养护</t>
  </si>
  <si>
    <t>　　公路和运输安全</t>
  </si>
  <si>
    <t>　　公路运输管理</t>
  </si>
  <si>
    <t>　　其他公路水路运输支出</t>
  </si>
  <si>
    <t xml:space="preserve">  车辆购置税支出</t>
  </si>
  <si>
    <t xml:space="preserve">    车辆购置税用于农村公路建设支出</t>
  </si>
  <si>
    <t xml:space="preserve">    车辆购置税用于老旧汽车报废更新补贴</t>
  </si>
  <si>
    <t xml:space="preserve">  其他交通运输支出</t>
  </si>
  <si>
    <t xml:space="preserve">    其他交通运输支出</t>
  </si>
  <si>
    <t>资源勘探工业信息等支出</t>
  </si>
  <si>
    <t>　工业和信息产业监管</t>
  </si>
  <si>
    <t>　　产业发展</t>
  </si>
  <si>
    <t>　　其他工业和信息产业监管支出</t>
  </si>
  <si>
    <t>　支持中小企业发展和管理支出</t>
  </si>
  <si>
    <t>　　中小企业发展专项</t>
  </si>
  <si>
    <t>　　其他支持中小企业发展和管理支出</t>
  </si>
  <si>
    <t>商业服务业等支出</t>
  </si>
  <si>
    <t>　商业流通事务</t>
  </si>
  <si>
    <t>　　其他商业流通事务支出</t>
  </si>
  <si>
    <t xml:space="preserve">  涉外发展服务支出</t>
  </si>
  <si>
    <t xml:space="preserve">    其他涉外发展服务支出</t>
  </si>
  <si>
    <t>　其他商业服务业等支出</t>
  </si>
  <si>
    <t>　　其他商业服务业等支出</t>
  </si>
  <si>
    <t>自然资源海洋气象等支出</t>
  </si>
  <si>
    <t>　自然资源事务</t>
  </si>
  <si>
    <t>　　自然资源规划及管理</t>
  </si>
  <si>
    <t>　　自然资源利用与保护</t>
  </si>
  <si>
    <t>　　其他自然资源事务支出</t>
  </si>
  <si>
    <t>　气象事务</t>
  </si>
  <si>
    <t>　　其他气象事务支出</t>
  </si>
  <si>
    <t>住房保障支出</t>
  </si>
  <si>
    <t>　住房改革支出</t>
  </si>
  <si>
    <t>　　住房公积金</t>
  </si>
  <si>
    <t>粮油物资储备支出</t>
  </si>
  <si>
    <t>　重要商品储备</t>
  </si>
  <si>
    <t>　　肉类储备</t>
  </si>
  <si>
    <t>灾害防治及应急管理支出</t>
  </si>
  <si>
    <t>　应急管理事务</t>
  </si>
  <si>
    <t>　　安全监管</t>
  </si>
  <si>
    <t>　　应急管理</t>
  </si>
  <si>
    <t>　　其他应急管理支出</t>
  </si>
  <si>
    <t>　消防救援事务</t>
  </si>
  <si>
    <t>　地震事务</t>
  </si>
  <si>
    <t>　　地震事业机构</t>
  </si>
  <si>
    <t>　自然灾害救灾及恢复重建支出</t>
  </si>
  <si>
    <t>　　自然灾害灾后重建补助</t>
  </si>
  <si>
    <t>预备费</t>
  </si>
  <si>
    <t>　预备费</t>
  </si>
  <si>
    <t>　　预备费</t>
  </si>
  <si>
    <t>其他支出</t>
  </si>
  <si>
    <t>　年初预留</t>
  </si>
  <si>
    <t>　　年初预留</t>
  </si>
  <si>
    <t>　其他支出</t>
  </si>
  <si>
    <t>　　其他支出</t>
  </si>
  <si>
    <t>债务付息支出</t>
  </si>
  <si>
    <t>　地方政府一般债务付息支出</t>
  </si>
  <si>
    <t>　　地方政府一般债券付息支出</t>
  </si>
  <si>
    <t>二○二四年一般公共预算支出分经济科目表</t>
  </si>
  <si>
    <t>表六</t>
  </si>
  <si>
    <t>经济科目名称</t>
  </si>
  <si>
    <t>一、机关工资福利支出</t>
  </si>
  <si>
    <t>二、机关商品和服务支出</t>
  </si>
  <si>
    <t>三、机关资本性支出</t>
  </si>
  <si>
    <t>四、对事业单位经常性补助</t>
  </si>
  <si>
    <t>五、对事业单位资本性补助</t>
  </si>
  <si>
    <t>六、对企业补助</t>
  </si>
  <si>
    <t>七、对企业资本性支出</t>
  </si>
  <si>
    <t>八、对个人和家庭的补助</t>
  </si>
  <si>
    <t>九、对社会保障基金补助</t>
  </si>
  <si>
    <t>十、债务利息及费用支出</t>
  </si>
  <si>
    <t>十一、预备费及预留</t>
  </si>
  <si>
    <t>十二、其他支出</t>
  </si>
  <si>
    <t>二○二四年一般公共预算基本支出分经济科目明细表</t>
  </si>
  <si>
    <t>表七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</si>
  <si>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</si>
  <si>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</si>
  <si>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</si>
  <si>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</si>
  <si>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</si>
  <si>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</si>
  <si>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</si>
  <si>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</si>
  <si>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</si>
  <si>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</si>
  <si>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因公出国（境）费用</t>
  </si>
  <si>
    <t xml:space="preserve">  公务用车运行维护费</t>
  </si>
  <si>
    <t xml:space="preserve">  维修（护）费</t>
  </si>
  <si>
    <t xml:space="preserve">  其他商品和服务支出</t>
  </si>
  <si>
    <t xml:space="preserve">  公务用车购置</t>
  </si>
  <si>
    <t xml:space="preserve">  设备购置</t>
  </si>
  <si>
    <t xml:space="preserve">  其他资本性支出</t>
  </si>
  <si>
    <t xml:space="preserve">  工资福利支出</t>
  </si>
  <si>
    <t xml:space="preserve">  商品和服务支出</t>
  </si>
  <si>
    <t xml:space="preserve">    其中：公务用车运行维护费</t>
  </si>
  <si>
    <t xml:space="preserve">    公务接待费</t>
  </si>
  <si>
    <t xml:space="preserve">  资本性支出</t>
  </si>
  <si>
    <t>六、对个人和家庭的补助</t>
  </si>
  <si>
    <t xml:space="preserve">  社会福利和救助</t>
  </si>
  <si>
    <t xml:space="preserve">  助学金</t>
  </si>
  <si>
    <t xml:space="preserve">  离退休费</t>
  </si>
  <si>
    <t xml:space="preserve">  其他对个人和家庭补助</t>
  </si>
  <si>
    <t>二○二四年省对市县税收返还和转移支付分地区预算表</t>
  </si>
  <si>
    <t xml:space="preserve">  表八</t>
  </si>
  <si>
    <t>地区</t>
  </si>
  <si>
    <t>税收返还</t>
  </si>
  <si>
    <t>一般转移支付
（提前下达数）</t>
  </si>
  <si>
    <t>专项转移支付
（提前下达数）</t>
  </si>
  <si>
    <t>太原市</t>
  </si>
  <si>
    <t>大同市</t>
  </si>
  <si>
    <t>阳泉市</t>
  </si>
  <si>
    <t>长治市</t>
  </si>
  <si>
    <t>晋城市</t>
  </si>
  <si>
    <t>朔州市</t>
  </si>
  <si>
    <t>忻州市</t>
  </si>
  <si>
    <t>晋中市</t>
  </si>
  <si>
    <t>吕梁市</t>
  </si>
  <si>
    <t>临汾市</t>
  </si>
  <si>
    <t>运城市</t>
  </si>
  <si>
    <t>二○二四年一般公共预算地方财力安排补助市县专项转移支付分项目表</t>
  </si>
  <si>
    <t xml:space="preserve">  表九</t>
  </si>
  <si>
    <t>项目名称</t>
  </si>
  <si>
    <t>其中：已提前
下达市县</t>
  </si>
  <si>
    <t>一、一般公共服务</t>
  </si>
  <si>
    <t xml:space="preserve">  山西省放心消费创建</t>
  </si>
  <si>
    <t xml:space="preserve">  审计系统统一组织项目经费</t>
  </si>
  <si>
    <t xml:space="preserve">  药品监管系统能力建设经费</t>
  </si>
  <si>
    <t xml:space="preserve">  全省两新组织联合党组织、兼职党建工作指导员工作经费省级补助资金</t>
  </si>
  <si>
    <t xml:space="preserve">  两品一械抽样检验经费</t>
  </si>
  <si>
    <t xml:space="preserve">  党员教育培训经费</t>
  </si>
  <si>
    <t xml:space="preserve">  困难职工帮扶省财政配套资金</t>
  </si>
  <si>
    <t xml:space="preserve">  妇女儿童工作专项资金</t>
  </si>
  <si>
    <t xml:space="preserve">  山西省第五次全国经济普查经费</t>
  </si>
  <si>
    <t>二、国防</t>
  </si>
  <si>
    <t>三、公共安全</t>
  </si>
  <si>
    <t xml:space="preserve">  公安交通管理省级补助资金</t>
  </si>
  <si>
    <t xml:space="preserve">  免费法律咨询和特殊群体法律援助惠民工程</t>
  </si>
  <si>
    <t>四、科学技术</t>
  </si>
  <si>
    <t xml:space="preserve">  山西省大众创业万众创新专项资金</t>
  </si>
  <si>
    <t xml:space="preserve">  四个一批科技兴医创新计划</t>
  </si>
  <si>
    <t>五、文化旅游体育与传媒</t>
  </si>
  <si>
    <t xml:space="preserve">  永乐宫保护研究和日常养护经费</t>
  </si>
  <si>
    <t xml:space="preserve">  平遥古城保护与国际旅游目的地建设专项资金</t>
  </si>
  <si>
    <t xml:space="preserve">  省级及以上爱国主义教育(示范)基地陈列布展补助资金</t>
  </si>
  <si>
    <t xml:space="preserve">  传统工艺美术保护发展专项资金</t>
  </si>
  <si>
    <t xml:space="preserve">  旅游发展专项资金</t>
  </si>
  <si>
    <t xml:space="preserve">  新时代宣传文化专项资金</t>
  </si>
  <si>
    <t xml:space="preserve">  全省乡镇(公社)老放映员补助资金</t>
  </si>
  <si>
    <t xml:space="preserve">  农村寄宿制学校电影放映专项补贴资金</t>
  </si>
  <si>
    <t xml:space="preserve">  文旅康养集聚区创建奖励资金</t>
  </si>
  <si>
    <t xml:space="preserve">  古建筑日常养护经费</t>
  </si>
  <si>
    <t xml:space="preserve">  文化产业专项资金</t>
  </si>
  <si>
    <t xml:space="preserve">  文物看护人员经费</t>
  </si>
  <si>
    <t>六、社会保障和就业</t>
  </si>
  <si>
    <t xml:space="preserve">  民办养老机构专项补助及养老服务建设专项资金(配套)</t>
  </si>
  <si>
    <t xml:space="preserve">  养老服务企业和适老化改造专项资金</t>
  </si>
  <si>
    <t xml:space="preserve">  社区居家养老服务“1251”工程奖补资金</t>
  </si>
  <si>
    <t xml:space="preserve">  殡葬事业省级专项补助资金</t>
  </si>
  <si>
    <t xml:space="preserve">  预留民生支出提标及政府办实事资金</t>
  </si>
  <si>
    <t xml:space="preserve">  省级烈士纪念设施维修补助经费</t>
  </si>
  <si>
    <t>七、卫生健康</t>
  </si>
  <si>
    <t xml:space="preserve">  地方公共卫生</t>
  </si>
  <si>
    <t xml:space="preserve">  建高地兜网底提能力强医工程</t>
  </si>
  <si>
    <t xml:space="preserve">  建设中医药强省补助资金(补助市县)</t>
  </si>
  <si>
    <t xml:space="preserve">  省属国有困难(破产)企业离休干部医疗费用补助资金</t>
  </si>
  <si>
    <t>八、节能环保</t>
  </si>
  <si>
    <t xml:space="preserve">  清洁发展委托贷款贴息资金</t>
  </si>
  <si>
    <t xml:space="preserve">  省级迎峰度冬保障供气专项资金</t>
  </si>
  <si>
    <t xml:space="preserve">  黄河流域生态保护和高质量发展专项</t>
  </si>
  <si>
    <t xml:space="preserve">  省级生态环境专项资金</t>
  </si>
  <si>
    <t xml:space="preserve">  冬季清洁取暖省级专项资金</t>
  </si>
  <si>
    <t>九、城乡社区</t>
  </si>
  <si>
    <t xml:space="preserve">  城镇建设与发展专项补助资金</t>
  </si>
  <si>
    <t xml:space="preserve">  既有住宅加装电梯补助资金</t>
  </si>
  <si>
    <t xml:space="preserve">  城镇排水管网雨污分流改造补助资金</t>
  </si>
  <si>
    <t xml:space="preserve">  太原市冬季供热财政专项补贴</t>
  </si>
  <si>
    <t>十、农林水</t>
  </si>
  <si>
    <t xml:space="preserve">  基本建设支出(以工代赈)</t>
  </si>
  <si>
    <t xml:space="preserve">  恢复300万亩水浇地项目</t>
  </si>
  <si>
    <t xml:space="preserve">  农村综合改革转移支付</t>
  </si>
  <si>
    <t xml:space="preserve">  创业担保贷款贴息资金</t>
  </si>
  <si>
    <t>十一、交通运输</t>
  </si>
  <si>
    <t xml:space="preserve">  阳大铁路运营补贴</t>
  </si>
  <si>
    <t xml:space="preserve">  交通运输领域转移支付市县补助支出</t>
  </si>
  <si>
    <t xml:space="preserve">  铁路道口安全管理专项资金</t>
  </si>
  <si>
    <t>十二、资源勘探工业信息等</t>
  </si>
  <si>
    <t xml:space="preserve">  中小企业发展专项转移支付</t>
  </si>
  <si>
    <t xml:space="preserve">  省级技术改造专项资金</t>
  </si>
  <si>
    <t>十三、商业服务业等</t>
  </si>
  <si>
    <t xml:space="preserve">  新入统服务业企业(单位)奖励专项资金</t>
  </si>
  <si>
    <t xml:space="preserve">  电商小镇资金</t>
  </si>
  <si>
    <t xml:space="preserve">  供销社培育壮大工程专项资金</t>
  </si>
  <si>
    <t xml:space="preserve">  开发区建设发展专项资金</t>
  </si>
  <si>
    <t xml:space="preserve">  商务事业发展专项省级补助资金</t>
  </si>
  <si>
    <t>十四、自然资源海洋气象等</t>
  </si>
  <si>
    <t xml:space="preserve">  省级重点生态保护修复治理资金</t>
  </si>
  <si>
    <t xml:space="preserve">  山西省农村地质灾害治理防治项目</t>
  </si>
  <si>
    <t xml:space="preserve">  耕地开发项目专项资金</t>
  </si>
  <si>
    <t xml:space="preserve">  山水林田湖草沙一体化保护和修复工程</t>
  </si>
  <si>
    <t>十五、住房保障</t>
  </si>
  <si>
    <t xml:space="preserve">  采煤沉陷区搬迁安置集中新建小区基础设施和公共服务设施项目</t>
  </si>
  <si>
    <t>十六、粮油物资储备</t>
  </si>
  <si>
    <t xml:space="preserve">  其中：活体猪储备补贴</t>
  </si>
  <si>
    <t xml:space="preserve">   粮食仓储设施维修和提升改造</t>
  </si>
  <si>
    <t>十七、灾害防治及应急管理</t>
  </si>
  <si>
    <t xml:space="preserve">  防灾减灾专项经费</t>
  </si>
  <si>
    <t>十八、其他支出</t>
  </si>
  <si>
    <t xml:space="preserve">  专项债券重点支持项目财政补助资金</t>
  </si>
  <si>
    <t xml:space="preserve">  省级基本建设和中央基建配套专项</t>
  </si>
  <si>
    <t>二○二四年政府性基金预算收入表</t>
  </si>
  <si>
    <t xml:space="preserve">  表十</t>
  </si>
  <si>
    <t>2023年完成数</t>
  </si>
  <si>
    <t>为2023年完成数%</t>
  </si>
  <si>
    <t>备 注</t>
  </si>
  <si>
    <t>一、政府性基金收入</t>
  </si>
  <si>
    <t xml:space="preserve"> 1、农网还贷资金收入</t>
  </si>
  <si>
    <t xml:space="preserve"> 2、国家电影事业发展专项资金收入</t>
  </si>
  <si>
    <t xml:space="preserve"> 3、农业土地开发资金收入</t>
  </si>
  <si>
    <t xml:space="preserve"> 4、国有土地使用权出让收入</t>
  </si>
  <si>
    <t xml:space="preserve"> 5、大中型水库库区基金收入</t>
  </si>
  <si>
    <t xml:space="preserve"> 6、彩票公益金收入</t>
  </si>
  <si>
    <t xml:space="preserve"> 7、国家重大水利工程建设基金收入</t>
  </si>
  <si>
    <t xml:space="preserve"> 8、车辆通行费</t>
  </si>
  <si>
    <t xml:space="preserve"> 9、彩票发行机构和彩票销售机构的业务费用</t>
  </si>
  <si>
    <t xml:space="preserve"> 10 、其他政府性基金收入</t>
  </si>
  <si>
    <t>二、专项债务对应项目专项收入</t>
  </si>
  <si>
    <t xml:space="preserve"> 1、政府收费公路专项债券对应项目收入</t>
  </si>
  <si>
    <t xml:space="preserve"> 2、其他政府性基金专项债券对应项目专项收入</t>
  </si>
  <si>
    <t>政府性基金预算收入合计</t>
  </si>
  <si>
    <t>政府性基金转移收入</t>
  </si>
  <si>
    <t xml:space="preserve">  政府性基金补助收入</t>
  </si>
  <si>
    <t xml:space="preserve">  政府性基金上解收入</t>
  </si>
  <si>
    <t>预计上年结转收入</t>
  </si>
  <si>
    <t>调入政府性基金预算资金</t>
  </si>
  <si>
    <t>专项债务收入</t>
  </si>
  <si>
    <t>政府性基金预算收入总计</t>
  </si>
  <si>
    <t>二○二四年政府性基金预算支出表</t>
  </si>
  <si>
    <t xml:space="preserve">  表十一</t>
  </si>
  <si>
    <t>科目名称</t>
  </si>
  <si>
    <t>地方政府专项债券安排数</t>
  </si>
  <si>
    <t>预计上年
结转安排数</t>
  </si>
  <si>
    <t>2023年
预算数</t>
  </si>
  <si>
    <t>为2023年
预算数%</t>
  </si>
  <si>
    <t>一、文化旅游体育与传媒支出</t>
  </si>
  <si>
    <t>二、节能环保支出</t>
  </si>
  <si>
    <t>三、城乡社区支出</t>
  </si>
  <si>
    <t>四、农林水支出</t>
  </si>
  <si>
    <t>五、交通运输支出</t>
  </si>
  <si>
    <t>六、资源勘探工业信息等支出</t>
  </si>
  <si>
    <t>七、其他支出</t>
  </si>
  <si>
    <t>八、债务付息支出</t>
  </si>
  <si>
    <t>九、债务发行费用支出</t>
  </si>
  <si>
    <t>政府性基金预算支出合计</t>
  </si>
  <si>
    <t>转移性支出</t>
  </si>
  <si>
    <t xml:space="preserve">    政府性基金补助支出</t>
  </si>
  <si>
    <t xml:space="preserve">    债务转贷支出</t>
  </si>
  <si>
    <t>地方政府专项债务还本支出</t>
  </si>
  <si>
    <t>政府性基金预算支出总计</t>
  </si>
  <si>
    <t>二○二四年政府性基金预算支出明细表</t>
  </si>
  <si>
    <t xml:space="preserve">  表十二</t>
  </si>
  <si>
    <t>其中：本级收入
安排支出数</t>
  </si>
  <si>
    <t>2024年部门预算数</t>
  </si>
  <si>
    <t xml:space="preserve">  国家电影事业发展专项资金安排的支出</t>
  </si>
  <si>
    <t xml:space="preserve">    其他国家电影事业发展专项资金支出</t>
  </si>
  <si>
    <t xml:space="preserve">  可再生能源电价附加收入安排的支出</t>
  </si>
  <si>
    <t xml:space="preserve">    太阳能发电补助</t>
  </si>
  <si>
    <t xml:space="preserve">  国有土地使用权出让收入安排的支出</t>
  </si>
  <si>
    <t xml:space="preserve">    支付破产或改制企业职工安置费</t>
  </si>
  <si>
    <t xml:space="preserve">    其他国有土地使用权出让收入安排的支出</t>
  </si>
  <si>
    <t xml:space="preserve">  国家重大水利工程建设基金支出</t>
  </si>
  <si>
    <t xml:space="preserve">    其他重大水利工程建设基金支出</t>
  </si>
  <si>
    <t xml:space="preserve">  车辆通行费安排的支出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</si>
  <si>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</si>
  <si>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</si>
  <si>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</si>
  <si>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</si>
  <si>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民航发展基金支出</t>
  </si>
  <si>
    <t xml:space="preserve">    民航机场建设</t>
  </si>
  <si>
    <t xml:space="preserve">    航线和机场补贴</t>
  </si>
  <si>
    <t xml:space="preserve">    通用航空发展</t>
  </si>
  <si>
    <t xml:space="preserve">  政府收费公路专项债券收入安排的支出</t>
  </si>
  <si>
    <t xml:space="preserve">    公路建设</t>
  </si>
  <si>
    <t xml:space="preserve">  农网还贷资金支出</t>
  </si>
  <si>
    <t xml:space="preserve">    地方农网还贷资金支出</t>
  </si>
  <si>
    <t xml:space="preserve">  其他政府性基金及对应专项债务收入安排的支出</t>
  </si>
  <si>
    <t xml:space="preserve">    其他地方自行试点项目收益专项债券收入安排的支出</t>
  </si>
  <si>
    <t xml:space="preserve">    其他政府性基金债务收入安排的支出</t>
  </si>
  <si>
    <t xml:space="preserve">  彩票发行销售机构业务费安排的支出</t>
  </si>
  <si>
    <t xml:space="preserve">    福利彩票销售机构的业务费支出</t>
  </si>
  <si>
    <t xml:space="preserve">    体育彩票销售机构的业务费支出</t>
  </si>
  <si>
    <t xml:space="preserve">    彩票市场调控资金支出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</si>
  <si>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</si>
  <si>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</si>
  <si>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</si>
  <si>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</si>
  <si>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</si>
  <si>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用于文化事业的彩票公益金支出</t>
  </si>
  <si>
    <t xml:space="preserve">  地方政府专项债务付息支出</t>
  </si>
  <si>
    <t xml:space="preserve">    政府收费公路专项债券付息支出</t>
  </si>
  <si>
    <t xml:space="preserve">    其他地方自行试点项目收益专项债券付息支出</t>
  </si>
  <si>
    <t xml:space="preserve">    其他地方自行试点项目收益专项债券发行费用支出</t>
  </si>
  <si>
    <t>二○二四年政府性基金预算支出分经济科目表</t>
  </si>
  <si>
    <t xml:space="preserve">  表十三</t>
  </si>
  <si>
    <t>其中：本级财力安排</t>
  </si>
  <si>
    <t>提前下达专项转移支付留省级部分</t>
  </si>
  <si>
    <t>九、债务利息及费用支出</t>
  </si>
  <si>
    <t>十、其他支出</t>
  </si>
  <si>
    <t>二○二四年省对市县政府性基金转移支付预算表</t>
  </si>
  <si>
    <t xml:space="preserve">  表十四</t>
  </si>
  <si>
    <t>项目</t>
  </si>
  <si>
    <t>一、农林水</t>
  </si>
  <si>
    <t xml:space="preserve">  寿阳县蔡庄水库除险加固工程</t>
  </si>
  <si>
    <t xml:space="preserve">  兴县阁老湾水库除险加固工程</t>
  </si>
  <si>
    <t xml:space="preserve">  天镇县孤峰山水库除险加固工程</t>
  </si>
  <si>
    <t xml:space="preserve">  大同市左云县十里河水库除险加固工程</t>
  </si>
  <si>
    <t xml:space="preserve">  朔州市镇子梁水库除险加固工程</t>
  </si>
  <si>
    <t xml:space="preserve">  大中型水库库区基金</t>
  </si>
  <si>
    <t xml:space="preserve">  基本建设工程</t>
  </si>
  <si>
    <t xml:space="preserve">  “五湖”生态保护与修复工程</t>
  </si>
  <si>
    <t xml:space="preserve">  土地出让收益用于农业农村</t>
  </si>
  <si>
    <t xml:space="preserve">  农村供水工程维修建设</t>
  </si>
  <si>
    <t>二、其他支出</t>
  </si>
  <si>
    <t xml:space="preserve">  体彩公益金资助冲浪项目省队市办费用</t>
  </si>
  <si>
    <t xml:space="preserve">  体彩公益金资助举办青少年体育冬夏令营活动费用</t>
  </si>
  <si>
    <t xml:space="preserve">  省级彩票公益金资助公共文化设施建设</t>
  </si>
  <si>
    <t xml:space="preserve">  体彩公益金资助五寨县全民健身设施费用</t>
  </si>
  <si>
    <t xml:space="preserve">  福利彩票公益金资助项目</t>
  </si>
  <si>
    <t xml:space="preserve">  省级彩票公益金资助残疾人项目</t>
  </si>
  <si>
    <t xml:space="preserve">  体彩公益金资助手球项目省市联办费用</t>
  </si>
  <si>
    <t xml:space="preserve">  地市福利彩票公益金征收返还</t>
  </si>
  <si>
    <t xml:space="preserve">  体彩公益金资助举办全省业余训练教练员培训费用</t>
  </si>
  <si>
    <t xml:space="preserve">  农村土地开发资金项目</t>
  </si>
  <si>
    <t xml:space="preserve">  各市福彩中心经费</t>
  </si>
  <si>
    <t xml:space="preserve">  养老服务体系建设专项资金</t>
  </si>
  <si>
    <t xml:space="preserve">  福利彩票销售机构业务费</t>
  </si>
  <si>
    <t xml:space="preserve">  地市体育彩票公益金征收返还</t>
  </si>
  <si>
    <t xml:space="preserve">  体彩公益金资助青少年赛事活动费用</t>
  </si>
  <si>
    <t xml:space="preserve">  全省城镇社区养老幸福工程</t>
  </si>
  <si>
    <t>二○二四年国有资本经营预算收入表</t>
  </si>
  <si>
    <t>表十五</t>
  </si>
  <si>
    <t>收入项目</t>
  </si>
  <si>
    <t>一、利润收入</t>
  </si>
  <si>
    <t>电力企业利润收入</t>
  </si>
  <si>
    <t>煤炭企业利润收入</t>
  </si>
  <si>
    <t>投资服务企业利润收入</t>
  </si>
  <si>
    <t>纺织轻工企业利润收入</t>
  </si>
  <si>
    <t>建筑施工企业利润收入</t>
  </si>
  <si>
    <t>医药企业利润收入</t>
  </si>
  <si>
    <t>教育文化广播企业利润收入</t>
  </si>
  <si>
    <t>金融企业利润收入</t>
  </si>
  <si>
    <t>二、股利、股息收入</t>
  </si>
  <si>
    <t>国有参股公司股利、股息收入</t>
  </si>
  <si>
    <t>金融企业股利、股息收入（国资预算）</t>
  </si>
  <si>
    <t>国有资本经营预算收入合计</t>
  </si>
  <si>
    <t>转移性收入</t>
  </si>
  <si>
    <t xml:space="preserve">  国有资本经营预算转移支付收入</t>
  </si>
  <si>
    <t xml:space="preserve">  国有资本经营预算上年结转收入</t>
  </si>
  <si>
    <t>国有资本经营预算收入总计</t>
  </si>
  <si>
    <t>二○二四年国有资本经营预算支出</t>
  </si>
  <si>
    <t>表十六</t>
  </si>
  <si>
    <t>2024年部门预算</t>
  </si>
  <si>
    <t>一、解决历史遗留问题及改革成本支出</t>
  </si>
  <si>
    <t xml:space="preserve">  厂办大集体改革支出</t>
  </si>
  <si>
    <t xml:space="preserve">  国有企业改革成本支出</t>
  </si>
  <si>
    <t xml:space="preserve">  其他解决历史遗留问题及改革成本支出</t>
  </si>
  <si>
    <t>二、国有企业资本金注入</t>
  </si>
  <si>
    <t xml:space="preserve">  国有经济结构调整支出</t>
  </si>
  <si>
    <t xml:space="preserve">  前瞻性战略性产业发展支出</t>
  </si>
  <si>
    <t xml:space="preserve">  其他国有企业资本金注入</t>
  </si>
  <si>
    <t>三、其他国有资本经营预算支出</t>
  </si>
  <si>
    <t xml:space="preserve">  其他国有资本经营预算支出</t>
  </si>
  <si>
    <t>国有资本经营预算支出合计</t>
  </si>
  <si>
    <t xml:space="preserve">  国有资本经营预算转移支付</t>
  </si>
  <si>
    <t xml:space="preserve">    国有资本经营预算转移支付支出</t>
  </si>
  <si>
    <t xml:space="preserve">  调出资金</t>
  </si>
  <si>
    <t xml:space="preserve">    国有资本经营预算调出资金</t>
  </si>
  <si>
    <t>国有资本经营预算支出总计</t>
  </si>
  <si>
    <t>二○二四年国有资本经营预算支出分经济科目表（草案）</t>
  </si>
  <si>
    <t>表十七</t>
  </si>
  <si>
    <t>一、对企业补助</t>
  </si>
  <si>
    <t>二、对企业资本性支出</t>
  </si>
  <si>
    <t>二○二四年省对市县国有资本经营预算转移支付预算表</t>
  </si>
  <si>
    <t>表十八</t>
  </si>
  <si>
    <t>其中：已提前下达市县</t>
  </si>
  <si>
    <t>一、国有资本经营预算转移支付</t>
  </si>
  <si>
    <t xml:space="preserve">  国有资本经营预算专项</t>
  </si>
  <si>
    <t>二○二四年社会保险基金预算收入</t>
  </si>
  <si>
    <t>表十九</t>
  </si>
  <si>
    <t>2023年预计执行数</t>
  </si>
  <si>
    <t>为2023年预计
执行数%</t>
  </si>
  <si>
    <t>一、企业职工基本养老保险基金收入</t>
  </si>
  <si>
    <t xml:space="preserve">  基本养老保险费收入</t>
  </si>
  <si>
    <t xml:space="preserve">  财政补贴收入</t>
  </si>
  <si>
    <t xml:space="preserve">  利息收入</t>
  </si>
  <si>
    <t xml:space="preserve">  委托投资收益</t>
  </si>
  <si>
    <t xml:space="preserve">  转移收入</t>
  </si>
  <si>
    <t xml:space="preserve">  其他收入</t>
  </si>
  <si>
    <t>二、失业保险基金收入</t>
  </si>
  <si>
    <t xml:space="preserve">  失业保险费收入</t>
  </si>
  <si>
    <t>三、机关事业单位基本养老保险基金收入</t>
  </si>
  <si>
    <t>四、职工基本医疗保险基金收入</t>
  </si>
  <si>
    <t xml:space="preserve">  基本医疗保险费收入</t>
  </si>
  <si>
    <t>五、工伤保险基金收入</t>
  </si>
  <si>
    <t xml:space="preserve">  工伤保险费收入</t>
  </si>
  <si>
    <t>六、城乡居民基本养老保险基金收入</t>
  </si>
  <si>
    <t xml:space="preserve">  集体补助收入</t>
  </si>
  <si>
    <t>七、城乡居民补充养老保险基金收入</t>
  </si>
  <si>
    <t>社会保险基金预算收入合计</t>
  </si>
  <si>
    <t xml:space="preserve">  上年结余</t>
  </si>
  <si>
    <t>社会保险基金预算收入总计</t>
  </si>
  <si>
    <t>二○二四年社会保险基金预算支出</t>
  </si>
  <si>
    <t>表二十</t>
  </si>
  <si>
    <t>一、企业职工基本养老保险基金支出</t>
  </si>
  <si>
    <t xml:space="preserve">  基本养老金支出</t>
  </si>
  <si>
    <t xml:space="preserve">  丧葬补助金和抚恤金支出</t>
  </si>
  <si>
    <t xml:space="preserve">  转移支出</t>
  </si>
  <si>
    <t xml:space="preserve">  其他支出</t>
  </si>
  <si>
    <t xml:space="preserve">  上解上级支出</t>
  </si>
  <si>
    <t>二、失业保险基金支出</t>
  </si>
  <si>
    <t xml:space="preserve">  失业保险金支出</t>
  </si>
  <si>
    <t xml:space="preserve">  基本医疗保险费支出 </t>
  </si>
  <si>
    <t xml:space="preserve">  职业培训和职业介绍补贴支出</t>
  </si>
  <si>
    <t xml:space="preserve">  其他费用支出</t>
  </si>
  <si>
    <t xml:space="preserve">  稳定岗位补贴（稳岗返还）支出</t>
  </si>
  <si>
    <t xml:space="preserve">  技能提升补贴支出</t>
  </si>
  <si>
    <t>三、机关事业单位基本养老保险基金支出</t>
  </si>
  <si>
    <t>四、职工基本医疗保险基金支出</t>
  </si>
  <si>
    <t xml:space="preserve">  基本医疗保险待遇支出</t>
  </si>
  <si>
    <t>五、工伤保险基金支出</t>
  </si>
  <si>
    <t xml:space="preserve">  工伤保险待遇支出</t>
  </si>
  <si>
    <t xml:space="preserve">  劳动能力鉴定支出</t>
  </si>
  <si>
    <t xml:space="preserve">  工伤保险预防费用支出</t>
  </si>
  <si>
    <t>六、城乡居民基本养老保险基金支出</t>
  </si>
  <si>
    <t>七、城乡居民补充养老保险基金支出</t>
  </si>
  <si>
    <t>社会保险基金预算支出合计</t>
  </si>
  <si>
    <t xml:space="preserve">  年末预计滚存结余</t>
  </si>
  <si>
    <t>社会保险基金预算支出总计</t>
  </si>
  <si>
    <t>二○二三年政府债务执行情况表</t>
  </si>
  <si>
    <t>表二十一</t>
  </si>
  <si>
    <t>单位：亿元</t>
  </si>
  <si>
    <t xml:space="preserve">项目 </t>
  </si>
  <si>
    <t>一般债务</t>
  </si>
  <si>
    <t>专项债务</t>
  </si>
  <si>
    <t>2023年末政府债务限额</t>
  </si>
  <si>
    <r>
      <rPr>
        <sz val="12"/>
        <rFont val="仿宋_GB2312"/>
        <charset val="134"/>
      </rPr>
      <t xml:space="preserve">   </t>
    </r>
    <r>
      <rPr>
        <sz val="12"/>
        <rFont val="仿宋_GB2312"/>
        <charset val="134"/>
      </rPr>
      <t>其中：省本级</t>
    </r>
  </si>
  <si>
    <t>2023年末政府债务余额</t>
  </si>
  <si>
    <t>2023年末政府债务平均年限</t>
  </si>
  <si>
    <t>2023年政府债券还本支出</t>
  </si>
  <si>
    <t>2023年政府债券利息支出</t>
  </si>
  <si>
    <t>2023年新增政府债券支出率（%）</t>
  </si>
  <si>
    <t>二○二三年政府专项债务执行情况表</t>
  </si>
  <si>
    <t>表二十二</t>
  </si>
  <si>
    <t>金额</t>
  </si>
  <si>
    <t>专项债券收入</t>
  </si>
  <si>
    <t>新增专项债券支出</t>
  </si>
  <si>
    <t>新增专项债券项目负债规模</t>
  </si>
  <si>
    <t>新增专项债券平均年限(年)</t>
  </si>
  <si>
    <t>新增专项债券平均年利率（%）</t>
  </si>
  <si>
    <t>新增专项债券年平均负担利息额</t>
  </si>
  <si>
    <t>专项债券还本支出</t>
  </si>
  <si>
    <t>专项债券利息支出</t>
  </si>
  <si>
    <t>专项债券本息偿还来源小计</t>
  </si>
  <si>
    <t xml:space="preserve">    其中：专项债务对应项目专项收入</t>
  </si>
  <si>
    <t xml:space="preserve">          政府性基金收入</t>
  </si>
  <si>
    <t xml:space="preserve">          上解收入</t>
  </si>
  <si>
    <t>二○二三年新增地方政府专项债券重大项目明细表</t>
  </si>
  <si>
    <t>表二十三</t>
  </si>
  <si>
    <t>项目基本情况</t>
  </si>
  <si>
    <t>资金构成情况</t>
  </si>
  <si>
    <t>项目主要建设内容和规模</t>
  </si>
  <si>
    <t>项目单位</t>
  </si>
  <si>
    <t>项目投向（所属行业）</t>
  </si>
  <si>
    <t>建设状态（未开工/在建）</t>
  </si>
  <si>
    <t>立项年度</t>
  </si>
  <si>
    <t>发展改革委审批监管平台代码</t>
  </si>
  <si>
    <t>项目总概算（总投资）</t>
  </si>
  <si>
    <t>1.预算安排</t>
  </si>
  <si>
    <t>2.地方政府专项债券资金</t>
  </si>
  <si>
    <t>3.企业自筹资金</t>
  </si>
  <si>
    <t>4.新增专项债券项目配套市场化融资</t>
  </si>
  <si>
    <t>5.其他投资</t>
  </si>
  <si>
    <t>二○二三年新增专项债券项目明细情况表</t>
  </si>
  <si>
    <t>表二十四</t>
  </si>
  <si>
    <t>项目投向领域</t>
  </si>
  <si>
    <t>专项债券合计</t>
  </si>
  <si>
    <t>期限（年）</t>
  </si>
  <si>
    <t>发行利率（%）</t>
  </si>
  <si>
    <t>年度政府性基金或专项收入金额（万元）</t>
  </si>
  <si>
    <t>年度付息金额
（万元）</t>
  </si>
  <si>
    <r>
      <rPr>
        <sz val="10"/>
        <rFont val="宋体"/>
        <charset val="134"/>
      </rPr>
      <t>平鲁区凤凰古城生态文化旅游建设</t>
    </r>
    <r>
      <rPr>
        <sz val="10"/>
        <rFont val="Arial"/>
        <charset val="0"/>
      </rPr>
      <t>(</t>
    </r>
    <r>
      <rPr>
        <sz val="10"/>
        <rFont val="宋体"/>
        <charset val="134"/>
      </rPr>
      <t>一期</t>
    </r>
    <r>
      <rPr>
        <sz val="10"/>
        <rFont val="Arial"/>
        <charset val="0"/>
      </rPr>
      <t>)</t>
    </r>
    <r>
      <rPr>
        <sz val="10"/>
        <rFont val="宋体"/>
        <charset val="134"/>
      </rPr>
      <t>项目</t>
    </r>
  </si>
  <si>
    <t>0604 文化旅游</t>
  </si>
  <si>
    <t>20年</t>
  </si>
  <si>
    <t>3.23</t>
  </si>
  <si>
    <t>朔州低碳硅芯产业园区（一期）</t>
  </si>
  <si>
    <t>0802 产业园区基础设施（</t>
  </si>
  <si>
    <t>平鲁区建成区污水处理设施建设提效改造工程项目</t>
  </si>
  <si>
    <t>080104 地下管线管廊</t>
  </si>
  <si>
    <t>15年</t>
  </si>
  <si>
    <t>3.16</t>
  </si>
  <si>
    <t>平鲁经济技术开发区北坪园区供热供汽工程</t>
  </si>
  <si>
    <t>080102 供热</t>
  </si>
  <si>
    <r>
      <rPr>
        <sz val="10"/>
        <rFont val="Arial"/>
        <charset val="0"/>
      </rPr>
      <t>10</t>
    </r>
    <r>
      <rPr>
        <sz val="10"/>
        <rFont val="宋体"/>
        <charset val="134"/>
      </rPr>
      <t>年</t>
    </r>
  </si>
  <si>
    <t>2.81</t>
  </si>
  <si>
    <r>
      <rPr>
        <sz val="10"/>
        <rFont val="Arial"/>
        <charset val="0"/>
      </rPr>
      <t>15</t>
    </r>
    <r>
      <rPr>
        <sz val="10"/>
        <rFont val="宋体"/>
        <charset val="134"/>
      </rPr>
      <t>年</t>
    </r>
  </si>
  <si>
    <t>2.97</t>
  </si>
  <si>
    <t>平鲁区城区周边村庄集中供热建设工程</t>
  </si>
  <si>
    <r>
      <rPr>
        <sz val="10"/>
        <rFont val="Arial"/>
        <charset val="0"/>
      </rPr>
      <t>20</t>
    </r>
    <r>
      <rPr>
        <sz val="10"/>
        <rFont val="宋体"/>
        <charset val="134"/>
      </rPr>
      <t>年</t>
    </r>
  </si>
  <si>
    <t>3.07</t>
  </si>
  <si>
    <t>平鲁区东部工业企业及周边村庄热电联产集中供热建设工程</t>
  </si>
  <si>
    <r>
      <rPr>
        <sz val="10"/>
        <rFont val="Arial"/>
        <charset val="0"/>
      </rPr>
      <t>30</t>
    </r>
    <r>
      <rPr>
        <sz val="10"/>
        <rFont val="宋体"/>
        <charset val="134"/>
      </rPr>
      <t>年</t>
    </r>
  </si>
  <si>
    <t>平鲁区殡仪馆及生态陵园项目</t>
  </si>
  <si>
    <t>0605 其他社会事业</t>
  </si>
  <si>
    <t>二〇二四年地方政府债务限额提前下达情况表</t>
  </si>
  <si>
    <t xml:space="preserve">  表二十五</t>
  </si>
  <si>
    <t>全省</t>
  </si>
  <si>
    <t>本级</t>
  </si>
  <si>
    <t>下级</t>
  </si>
  <si>
    <t>一、2023年地方政府债务限额</t>
  </si>
  <si>
    <t xml:space="preserve">    其中：一般债务限额</t>
  </si>
  <si>
    <t xml:space="preserve">          专项债务限额</t>
  </si>
  <si>
    <t>二、提前下达2024年地方政府债务新增限额</t>
  </si>
  <si>
    <t xml:space="preserve">   其中：一般债务限额</t>
  </si>
  <si>
    <t xml:space="preserve">        专项债务限额</t>
  </si>
  <si>
    <t>二0二四年年初预算新增政府债务收支安排情况表</t>
  </si>
  <si>
    <t xml:space="preserve">  表二十六</t>
  </si>
  <si>
    <t>收   入</t>
  </si>
  <si>
    <t>支  出</t>
  </si>
  <si>
    <t>项  目</t>
  </si>
  <si>
    <t>预算数</t>
  </si>
  <si>
    <t>一般公共预算债务收入</t>
  </si>
  <si>
    <t>一般公共预算债务支出</t>
  </si>
  <si>
    <t>地方政府一般债券收入</t>
  </si>
  <si>
    <t>一、本级支出</t>
  </si>
  <si>
    <t xml:space="preserve">     其中：综合医院</t>
  </si>
  <si>
    <t xml:space="preserve">           高等教育</t>
  </si>
  <si>
    <t xml:space="preserve">          城乡社区</t>
  </si>
  <si>
    <t xml:space="preserve">    其中：节能环保</t>
  </si>
  <si>
    <t xml:space="preserve">          交通运输</t>
  </si>
  <si>
    <t xml:space="preserve">          农林水</t>
  </si>
  <si>
    <t xml:space="preserve">          地方政府一般债券转贷支出</t>
  </si>
  <si>
    <t>政府性基金预算债务收入</t>
  </si>
  <si>
    <t>政府性基金预算债务支出</t>
  </si>
  <si>
    <t>地方政府专项债券收入</t>
  </si>
  <si>
    <t>一、省本级支出</t>
  </si>
  <si>
    <t xml:space="preserve">    其中：公路建设</t>
  </si>
  <si>
    <t xml:space="preserve">          其他地方自行试点项目收益专项债券收入安排的支出</t>
  </si>
  <si>
    <t xml:space="preserve">      其他地方自行试点项目收益专项债券转贷支出</t>
  </si>
  <si>
    <t>二〇二四年提前下达新增债务限额分配情况表</t>
  </si>
  <si>
    <t xml:space="preserve">  表二十七</t>
  </si>
  <si>
    <t>小计</t>
  </si>
  <si>
    <t>一般债券</t>
  </si>
  <si>
    <t>专项债券</t>
  </si>
  <si>
    <t>合  计</t>
  </si>
  <si>
    <t>一、交通基础设施</t>
  </si>
  <si>
    <t xml:space="preserve">    铁路</t>
  </si>
  <si>
    <t xml:space="preserve">      ……</t>
  </si>
  <si>
    <t xml:space="preserve">    公路</t>
  </si>
  <si>
    <t xml:space="preserve">      农村公路建设</t>
  </si>
  <si>
    <t xml:space="preserve">    ……</t>
  </si>
  <si>
    <t>二、农林水利</t>
  </si>
  <si>
    <t xml:space="preserve">    水利</t>
  </si>
  <si>
    <t>三、生态环保</t>
  </si>
  <si>
    <t>四、社会事业</t>
  </si>
  <si>
    <t xml:space="preserve">    教育</t>
  </si>
  <si>
    <t>……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</si>
</sst>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_ "/>
    <numFmt numFmtId="178" formatCode="#,##0.00####"/>
    <numFmt numFmtId="179" formatCode="#,##0.00_ "/>
    <numFmt numFmtId="180" formatCode="#,##0.0"/>
    <numFmt numFmtId="181" formatCode="#,##0.00_ ;\-#,##0.00;;"/>
    <numFmt numFmtId="182" formatCode="0.00_ "/>
    <numFmt numFmtId="183" formatCode="0.00_);[Red]\(0.00\)"/>
    <numFmt numFmtId="184" formatCode="0.0"/>
  </numFmts>
  <fonts count="86">
    <font>
      <sz val="11"/>
      <color rgb="FF000000"/>
      <name val="normal"/>
      <charset val="0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华文中宋"/>
      <charset val="134"/>
    </font>
    <font>
      <sz val="12"/>
      <name val="楷体_GB2312"/>
      <charset val="134"/>
    </font>
    <font>
      <b/>
      <sz val="12"/>
      <color theme="1"/>
      <name val="楷体_GB2312"/>
      <charset val="134"/>
    </font>
    <font>
      <b/>
      <sz val="12"/>
      <name val="仿宋_GB2312"/>
      <charset val="134"/>
    </font>
    <font>
      <b/>
      <sz val="12"/>
      <color rgb="FF000000"/>
      <name val="宋体"/>
      <charset val="134"/>
      <scheme val="minor"/>
    </font>
    <font>
      <sz val="12"/>
      <name val="仿宋_GB2312"/>
      <charset val="134"/>
    </font>
    <font>
      <sz val="12"/>
      <color rgb="FF000000"/>
      <name val="宋体"/>
      <charset val="134"/>
      <scheme val="minor"/>
    </font>
    <font>
      <sz val="14"/>
      <color rgb="FF000000"/>
      <name val="黑体"/>
      <charset val="134"/>
    </font>
    <font>
      <b/>
      <sz val="16"/>
      <name val="华文中宋"/>
      <charset val="134"/>
    </font>
    <font>
      <sz val="11"/>
      <name val="楷体_GB2312"/>
      <charset val="134"/>
    </font>
    <font>
      <b/>
      <sz val="12"/>
      <name val="楷体_GB2312"/>
      <charset val="134"/>
    </font>
    <font>
      <b/>
      <sz val="12"/>
      <color rgb="FF000000"/>
      <name val="SimSun"/>
      <charset val="134"/>
    </font>
    <font>
      <sz val="12"/>
      <color rgb="FF000000"/>
      <name val="SimSun"/>
      <charset val="134"/>
    </font>
    <font>
      <sz val="12"/>
      <name val="normal"/>
      <charset val="0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name val="宋体"/>
      <charset val="134"/>
    </font>
    <font>
      <sz val="10"/>
      <name val="Arial"/>
      <charset val="0"/>
    </font>
    <font>
      <sz val="12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9"/>
      <name val="SimSun"/>
      <charset val="134"/>
    </font>
    <font>
      <sz val="12"/>
      <name val="SimSun"/>
      <charset val="134"/>
    </font>
    <font>
      <sz val="9"/>
      <color rgb="FF000000"/>
      <name val="楷体_GB2312"/>
      <charset val="134"/>
    </font>
    <font>
      <b/>
      <sz val="11"/>
      <color rgb="FF000000"/>
      <name val="normal"/>
      <charset val="0"/>
    </font>
    <font>
      <sz val="12"/>
      <name val="宋体"/>
      <charset val="134"/>
    </font>
    <font>
      <b/>
      <sz val="9"/>
      <name val="SimSun"/>
      <charset val="134"/>
    </font>
    <font>
      <sz val="12"/>
      <color rgb="FF000000"/>
      <name val="仿宋_GB2312"/>
      <charset val="134"/>
    </font>
    <font>
      <sz val="12"/>
      <color rgb="FF000000"/>
      <name val="宋体"/>
      <charset val="134"/>
    </font>
    <font>
      <b/>
      <sz val="12"/>
      <color rgb="FF000000"/>
      <name val="楷体_GB2312"/>
      <charset val="134"/>
    </font>
    <font>
      <b/>
      <sz val="9"/>
      <name val="楷体_GB2312"/>
      <charset val="134"/>
    </font>
    <font>
      <sz val="9"/>
      <name val="楷体_GB2312"/>
      <charset val="134"/>
    </font>
    <font>
      <sz val="12"/>
      <color indexed="8"/>
      <name val="宋体"/>
      <charset val="134"/>
    </font>
    <font>
      <sz val="11"/>
      <name val="normal"/>
      <charset val="0"/>
    </font>
    <font>
      <b/>
      <sz val="12"/>
      <color rgb="FF000000"/>
      <name val="normal"/>
      <charset val="0"/>
    </font>
    <font>
      <sz val="9"/>
      <name val="_GB2312"/>
      <charset val="0"/>
    </font>
    <font>
      <b/>
      <sz val="12"/>
      <color rgb="FF000000"/>
      <name val="仿宋_GB2312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0"/>
      <name val="Calibri"/>
      <charset val="0"/>
    </font>
    <font>
      <sz val="14"/>
      <name val="黑体"/>
      <charset val="134"/>
    </font>
    <font>
      <sz val="11"/>
      <name val="Calibri"/>
      <charset val="0"/>
    </font>
    <font>
      <b/>
      <sz val="12"/>
      <name val="SimSun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rgb="FF000000"/>
      <name val="normal"/>
      <charset val="0"/>
    </font>
    <font>
      <sz val="10"/>
      <name val="楷体_GB2312"/>
      <charset val="134"/>
    </font>
    <font>
      <sz val="11"/>
      <name val="黑体"/>
      <charset val="134"/>
    </font>
    <font>
      <b/>
      <sz val="10"/>
      <name val="宋体"/>
      <charset val="134"/>
    </font>
    <font>
      <b/>
      <sz val="17"/>
      <name val="STZhongsong"/>
      <charset val="134"/>
    </font>
    <font>
      <b/>
      <sz val="12"/>
      <name val="宋体"/>
      <charset val="134"/>
    </font>
    <font>
      <sz val="12"/>
      <name val="仿宋"/>
      <charset val="134"/>
    </font>
    <font>
      <sz val="9"/>
      <name val="楷体"/>
      <charset val="134"/>
    </font>
    <font>
      <b/>
      <sz val="9"/>
      <name val="宋体"/>
      <charset val="134"/>
      <scheme val="minor"/>
    </font>
    <font>
      <b/>
      <sz val="9"/>
      <color rgb="FF000000"/>
      <name val="楷体_GB2312"/>
      <charset val="134"/>
    </font>
    <font>
      <b/>
      <sz val="20"/>
      <name val="方正大标宋简体"/>
      <charset val="134"/>
    </font>
    <font>
      <sz val="12"/>
      <name val="Times New Roman"/>
      <charset val="0"/>
    </font>
    <font>
      <sz val="14"/>
      <name val="隶书"/>
      <charset val="134"/>
    </font>
    <font>
      <b/>
      <sz val="28"/>
      <name val="华文中宋"/>
      <charset val="134"/>
    </font>
    <font>
      <sz val="20"/>
      <name val="华文中宋"/>
      <charset val="134"/>
    </font>
    <font>
      <b/>
      <sz val="18"/>
      <name val="宋体"/>
      <charset val="134"/>
    </font>
    <font>
      <b/>
      <sz val="18"/>
      <name val="楷体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0"/>
      <name val="Times New Roman"/>
      <charset val="0"/>
    </font>
  </fonts>
  <fills count="3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99CC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38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DADAD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top" wrapText="1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" fillId="7" borderId="30" applyNumberFormat="0" applyFon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31" applyNumberFormat="0" applyFill="0" applyAlignment="0" applyProtection="0">
      <alignment vertical="center"/>
    </xf>
    <xf numFmtId="0" fontId="73" fillId="0" borderId="31" applyNumberFormat="0" applyFill="0" applyAlignment="0" applyProtection="0">
      <alignment vertical="center"/>
    </xf>
    <xf numFmtId="0" fontId="74" fillId="0" borderId="3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8" borderId="33" applyNumberFormat="0" applyAlignment="0" applyProtection="0">
      <alignment vertical="center"/>
    </xf>
    <xf numFmtId="0" fontId="76" fillId="9" borderId="34" applyNumberFormat="0" applyAlignment="0" applyProtection="0">
      <alignment vertical="center"/>
    </xf>
    <xf numFmtId="0" fontId="77" fillId="9" borderId="33" applyNumberFormat="0" applyAlignment="0" applyProtection="0">
      <alignment vertical="center"/>
    </xf>
    <xf numFmtId="0" fontId="78" fillId="10" borderId="35" applyNumberFormat="0" applyAlignment="0" applyProtection="0">
      <alignment vertical="center"/>
    </xf>
    <xf numFmtId="0" fontId="79" fillId="0" borderId="36" applyNumberFormat="0" applyFill="0" applyAlignment="0" applyProtection="0">
      <alignment vertical="center"/>
    </xf>
    <xf numFmtId="0" fontId="80" fillId="0" borderId="37" applyNumberFormat="0" applyFill="0" applyAlignment="0" applyProtection="0">
      <alignment vertical="center"/>
    </xf>
    <xf numFmtId="0" fontId="81" fillId="11" borderId="0" applyNumberFormat="0" applyBorder="0" applyAlignment="0" applyProtection="0">
      <alignment vertical="center"/>
    </xf>
    <xf numFmtId="0" fontId="82" fillId="12" borderId="0" applyNumberFormat="0" applyBorder="0" applyAlignment="0" applyProtection="0">
      <alignment vertical="center"/>
    </xf>
    <xf numFmtId="0" fontId="83" fillId="13" borderId="0" applyNumberFormat="0" applyBorder="0" applyAlignment="0" applyProtection="0">
      <alignment vertical="center"/>
    </xf>
    <xf numFmtId="0" fontId="84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84" fillId="17" borderId="0" applyNumberFormat="0" applyBorder="0" applyAlignment="0" applyProtection="0">
      <alignment vertical="center"/>
    </xf>
    <xf numFmtId="0" fontId="84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84" fillId="21" borderId="0" applyNumberFormat="0" applyBorder="0" applyAlignment="0" applyProtection="0">
      <alignment vertical="center"/>
    </xf>
    <xf numFmtId="0" fontId="84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4" fillId="25" borderId="0" applyNumberFormat="0" applyBorder="0" applyAlignment="0" applyProtection="0">
      <alignment vertical="center"/>
    </xf>
    <xf numFmtId="0" fontId="84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84" fillId="29" borderId="0" applyNumberFormat="0" applyBorder="0" applyAlignment="0" applyProtection="0">
      <alignment vertical="center"/>
    </xf>
    <xf numFmtId="0" fontId="8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84" fillId="33" borderId="0" applyNumberFormat="0" applyBorder="0" applyAlignment="0" applyProtection="0">
      <alignment vertical="center"/>
    </xf>
    <xf numFmtId="0" fontId="84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84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6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9" fontId="2" fillId="0" borderId="0" applyFont="0" applyFill="0" applyBorder="0" applyAlignment="0" applyProtection="0">
      <alignment vertical="center"/>
    </xf>
    <xf numFmtId="0" fontId="29" fillId="0" borderId="0"/>
    <xf numFmtId="0" fontId="29" fillId="0" borderId="0"/>
    <xf numFmtId="0" fontId="61" fillId="0" borderId="0"/>
    <xf numFmtId="9" fontId="21" fillId="0" borderId="0" applyFont="0" applyFill="0" applyBorder="0" applyAlignment="0" applyProtection="0"/>
    <xf numFmtId="0" fontId="42" fillId="0" borderId="0">
      <alignment vertical="top"/>
    </xf>
    <xf numFmtId="0" fontId="29" fillId="0" borderId="0"/>
    <xf numFmtId="0" fontId="29" fillId="0" borderId="0"/>
    <xf numFmtId="0" fontId="29" fillId="0" borderId="0"/>
    <xf numFmtId="43" fontId="21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3" fillId="0" borderId="0">
      <alignment vertical="center"/>
    </xf>
    <xf numFmtId="0" fontId="0" fillId="0" borderId="0">
      <alignment vertical="top" wrapText="1"/>
    </xf>
    <xf numFmtId="0" fontId="85" fillId="0" borderId="0"/>
    <xf numFmtId="0" fontId="2" fillId="0" borderId="0">
      <alignment vertical="center"/>
    </xf>
  </cellStyleXfs>
  <cellXfs count="366">
    <xf numFmtId="0" fontId="0" fillId="0" borderId="0" xfId="0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wrapText="1"/>
    </xf>
    <xf numFmtId="4" fontId="8" fillId="2" borderId="5" xfId="66" applyNumberFormat="1" applyFont="1" applyFill="1" applyBorder="1" applyAlignment="1" applyProtection="1">
      <alignment horizontal="right" wrapText="1"/>
      <protection locked="0"/>
    </xf>
    <xf numFmtId="0" fontId="9" fillId="3" borderId="4" xfId="0" applyFont="1" applyFill="1" applyBorder="1" applyAlignment="1">
      <alignment wrapText="1"/>
    </xf>
    <xf numFmtId="4" fontId="10" fillId="2" borderId="5" xfId="66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11" fillId="0" borderId="0" xfId="0" applyFont="1" applyAlignment="1">
      <alignment vertical="center" wrapText="1"/>
    </xf>
    <xf numFmtId="0" fontId="12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/>
    <xf numFmtId="0" fontId="1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wrapText="1"/>
    </xf>
    <xf numFmtId="4" fontId="15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wrapText="1"/>
    </xf>
    <xf numFmtId="4" fontId="16" fillId="2" borderId="3" xfId="0" applyNumberFormat="1" applyFont="1" applyFill="1" applyBorder="1" applyAlignment="1">
      <alignment horizontal="right" wrapText="1"/>
    </xf>
    <xf numFmtId="0" fontId="17" fillId="2" borderId="3" xfId="0" applyFont="1" applyFill="1" applyBorder="1" applyAlignment="1">
      <alignment wrapText="1"/>
    </xf>
    <xf numFmtId="0" fontId="17" fillId="2" borderId="3" xfId="0" applyFont="1" applyFill="1" applyBorder="1" applyAlignment="1">
      <alignment horizontal="right"/>
    </xf>
    <xf numFmtId="0" fontId="9" fillId="2" borderId="3" xfId="0" applyFont="1" applyFill="1" applyBorder="1" applyAlignment="1"/>
    <xf numFmtId="0" fontId="9" fillId="2" borderId="3" xfId="0" applyFont="1" applyFill="1" applyBorder="1" applyAlignment="1">
      <alignment horizontal="left" wrapText="1"/>
    </xf>
    <xf numFmtId="0" fontId="18" fillId="2" borderId="0" xfId="0" applyFont="1" applyFill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top" wrapText="1"/>
    </xf>
    <xf numFmtId="176" fontId="0" fillId="0" borderId="0" xfId="0" applyNumberFormat="1">
      <alignment vertical="top" wrapText="1"/>
    </xf>
    <xf numFmtId="177" fontId="0" fillId="0" borderId="0" xfId="0" applyNumberFormat="1">
      <alignment vertical="top" wrapText="1"/>
    </xf>
    <xf numFmtId="176" fontId="4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/>
    <xf numFmtId="0" fontId="6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vertical="center" wrapText="1"/>
    </xf>
    <xf numFmtId="178" fontId="21" fillId="0" borderId="7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left" vertical="center"/>
    </xf>
    <xf numFmtId="4" fontId="10" fillId="2" borderId="3" xfId="66" applyNumberFormat="1" applyFont="1" applyFill="1" applyBorder="1" applyAlignment="1" applyProtection="1">
      <alignment horizontal="right" wrapText="1"/>
      <protection locked="0"/>
    </xf>
    <xf numFmtId="4" fontId="22" fillId="2" borderId="3" xfId="66" applyNumberFormat="1" applyFont="1" applyFill="1" applyBorder="1" applyAlignment="1" applyProtection="1">
      <alignment horizontal="right" wrapText="1"/>
      <protection locked="0"/>
    </xf>
    <xf numFmtId="0" fontId="20" fillId="0" borderId="7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wrapText="1"/>
    </xf>
    <xf numFmtId="0" fontId="21" fillId="0" borderId="8" xfId="0" applyFont="1" applyFill="1" applyBorder="1" applyAlignment="1">
      <alignment horizontal="left" vertical="center"/>
    </xf>
    <xf numFmtId="3" fontId="10" fillId="2" borderId="3" xfId="66" applyNumberFormat="1" applyFont="1" applyFill="1" applyBorder="1" applyAlignment="1" applyProtection="1">
      <alignment horizontal="right" wrapText="1"/>
      <protection locked="0"/>
    </xf>
    <xf numFmtId="0" fontId="23" fillId="0" borderId="0" xfId="75">
      <alignment vertical="center"/>
    </xf>
    <xf numFmtId="0" fontId="24" fillId="0" borderId="0" xfId="75" applyFont="1" applyAlignment="1">
      <alignment vertical="center"/>
    </xf>
    <xf numFmtId="0" fontId="12" fillId="0" borderId="0" xfId="75" applyFont="1" applyAlignment="1">
      <alignment horizontal="center" vertical="center"/>
    </xf>
    <xf numFmtId="0" fontId="25" fillId="0" borderId="0" xfId="75" applyFont="1" applyAlignment="1">
      <alignment vertical="center" wrapText="1"/>
    </xf>
    <xf numFmtId="0" fontId="14" fillId="4" borderId="5" xfId="75" applyFont="1" applyFill="1" applyBorder="1" applyAlignment="1">
      <alignment horizontal="center" vertical="center" wrapText="1"/>
    </xf>
    <xf numFmtId="0" fontId="14" fillId="4" borderId="9" xfId="75" applyFont="1" applyFill="1" applyBorder="1" applyAlignment="1">
      <alignment horizontal="center" vertical="center" wrapText="1"/>
    </xf>
    <xf numFmtId="0" fontId="14" fillId="4" borderId="10" xfId="75" applyFont="1" applyFill="1" applyBorder="1" applyAlignment="1">
      <alignment horizontal="center" vertical="center" wrapText="1"/>
    </xf>
    <xf numFmtId="0" fontId="14" fillId="4" borderId="11" xfId="75" applyFont="1" applyFill="1" applyBorder="1" applyAlignment="1">
      <alignment horizontal="center" vertical="center" wrapText="1"/>
    </xf>
    <xf numFmtId="0" fontId="9" fillId="0" borderId="3" xfId="75" applyFont="1" applyBorder="1" applyAlignment="1">
      <alignment horizontal="left" vertical="center" wrapText="1"/>
    </xf>
    <xf numFmtId="4" fontId="26" fillId="0" borderId="3" xfId="75" applyNumberFormat="1" applyFont="1" applyBorder="1" applyAlignment="1">
      <alignment horizontal="right" vertical="center" wrapText="1"/>
    </xf>
    <xf numFmtId="4" fontId="26" fillId="0" borderId="5" xfId="75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4" fillId="4" borderId="14" xfId="75" applyFont="1" applyFill="1" applyBorder="1" applyAlignment="1">
      <alignment horizontal="center" vertical="center" wrapText="1"/>
    </xf>
    <xf numFmtId="0" fontId="14" fillId="4" borderId="15" xfId="75" applyFont="1" applyFill="1" applyBorder="1" applyAlignment="1">
      <alignment horizontal="center" vertical="center" wrapText="1"/>
    </xf>
    <xf numFmtId="179" fontId="23" fillId="0" borderId="0" xfId="75" applyNumberFormat="1">
      <alignment vertical="center"/>
    </xf>
    <xf numFmtId="0" fontId="5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/>
    <xf numFmtId="4" fontId="10" fillId="2" borderId="5" xfId="0" applyNumberFormat="1" applyFont="1" applyFill="1" applyBorder="1" applyAlignment="1" applyProtection="1">
      <alignment horizontal="right" wrapText="1"/>
      <protection locked="0"/>
    </xf>
    <xf numFmtId="0" fontId="27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27" fillId="2" borderId="5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9" fillId="3" borderId="5" xfId="0" applyFont="1" applyFill="1" applyBorder="1" applyAlignment="1"/>
    <xf numFmtId="4" fontId="10" fillId="3" borderId="16" xfId="0" applyNumberFormat="1" applyFont="1" applyFill="1" applyBorder="1" applyAlignment="1">
      <alignment horizontal="right" wrapText="1"/>
    </xf>
    <xf numFmtId="0" fontId="16" fillId="3" borderId="16" xfId="0" applyFont="1" applyFill="1" applyBorder="1" applyAlignment="1" applyProtection="1">
      <alignment wrapText="1"/>
      <protection locked="0"/>
    </xf>
    <xf numFmtId="4" fontId="10" fillId="3" borderId="17" xfId="0" applyNumberFormat="1" applyFont="1" applyFill="1" applyBorder="1" applyAlignment="1">
      <alignment horizontal="right" wrapText="1"/>
    </xf>
    <xf numFmtId="0" fontId="16" fillId="3" borderId="17" xfId="0" applyFont="1" applyFill="1" applyBorder="1" applyAlignment="1" applyProtection="1">
      <alignment wrapText="1"/>
      <protection locked="0"/>
    </xf>
    <xf numFmtId="10" fontId="10" fillId="3" borderId="17" xfId="0" applyNumberFormat="1" applyFont="1" applyFill="1" applyBorder="1" applyAlignment="1">
      <alignment horizontal="right" wrapText="1"/>
    </xf>
    <xf numFmtId="0" fontId="28" fillId="0" borderId="0" xfId="0" applyFont="1">
      <alignment vertical="top" wrapText="1"/>
    </xf>
    <xf numFmtId="0" fontId="5" fillId="2" borderId="1" xfId="0" applyFont="1" applyFill="1" applyBorder="1" applyAlignment="1">
      <alignment horizontal="left"/>
    </xf>
    <xf numFmtId="0" fontId="29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/>
    </xf>
    <xf numFmtId="0" fontId="14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wrapText="1"/>
    </xf>
    <xf numFmtId="4" fontId="8" fillId="2" borderId="5" xfId="0" applyNumberFormat="1" applyFont="1" applyFill="1" applyBorder="1" applyAlignment="1">
      <alignment horizontal="right" wrapText="1"/>
    </xf>
    <xf numFmtId="180" fontId="8" fillId="2" borderId="5" xfId="0" applyNumberFormat="1" applyFont="1" applyFill="1" applyBorder="1" applyAlignment="1">
      <alignment horizontal="right" wrapText="1"/>
    </xf>
    <xf numFmtId="0" fontId="30" fillId="2" borderId="5" xfId="0" applyFont="1" applyFill="1" applyBorder="1" applyAlignment="1"/>
    <xf numFmtId="0" fontId="31" fillId="2" borderId="5" xfId="0" applyFont="1" applyFill="1" applyBorder="1" applyAlignment="1">
      <alignment horizontal="left" wrapText="1"/>
    </xf>
    <xf numFmtId="180" fontId="10" fillId="2" borderId="5" xfId="0" applyNumberFormat="1" applyFont="1" applyFill="1" applyBorder="1" applyAlignment="1">
      <alignment horizontal="right" wrapText="1"/>
    </xf>
    <xf numFmtId="0" fontId="32" fillId="2" borderId="5" xfId="0" applyFont="1" applyFill="1" applyBorder="1" applyAlignment="1" applyProtection="1">
      <alignment wrapText="1"/>
      <protection locked="0"/>
    </xf>
    <xf numFmtId="0" fontId="30" fillId="2" borderId="5" xfId="0" applyFont="1" applyFill="1" applyBorder="1" applyAlignment="1">
      <alignment wrapText="1"/>
    </xf>
    <xf numFmtId="4" fontId="8" fillId="2" borderId="5" xfId="0" applyNumberFormat="1" applyFont="1" applyFill="1" applyBorder="1" applyAlignment="1" applyProtection="1">
      <alignment horizontal="right" wrapText="1"/>
      <protection locked="0"/>
    </xf>
    <xf numFmtId="0" fontId="33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wrapText="1"/>
    </xf>
    <xf numFmtId="4" fontId="8" fillId="0" borderId="3" xfId="0" applyNumberFormat="1" applyFont="1" applyBorder="1" applyAlignment="1">
      <alignment wrapText="1"/>
    </xf>
    <xf numFmtId="180" fontId="8" fillId="0" borderId="3" xfId="0" applyNumberFormat="1" applyFont="1" applyBorder="1" applyAlignment="1">
      <alignment wrapText="1"/>
    </xf>
    <xf numFmtId="0" fontId="34" fillId="2" borderId="5" xfId="0" applyFont="1" applyFill="1" applyBorder="1" applyAlignment="1"/>
    <xf numFmtId="180" fontId="10" fillId="0" borderId="3" xfId="0" applyNumberFormat="1" applyFont="1" applyBorder="1" applyAlignment="1">
      <alignment wrapText="1"/>
    </xf>
    <xf numFmtId="0" fontId="35" fillId="2" borderId="5" xfId="0" applyFont="1" applyFill="1" applyBorder="1" applyAlignment="1" applyProtection="1">
      <alignment wrapText="1"/>
      <protection locked="0"/>
    </xf>
    <xf numFmtId="0" fontId="8" fillId="0" borderId="3" xfId="0" applyFont="1" applyBorder="1" applyAlignment="1">
      <alignment wrapText="1"/>
    </xf>
    <xf numFmtId="0" fontId="34" fillId="2" borderId="5" xfId="0" applyFont="1" applyFill="1" applyBorder="1" applyAlignment="1">
      <alignment wrapText="1"/>
    </xf>
    <xf numFmtId="181" fontId="36" fillId="5" borderId="7" xfId="57" applyNumberFormat="1" applyFont="1" applyFill="1" applyBorder="1" applyAlignment="1">
      <alignment horizontal="right" vertical="center"/>
    </xf>
    <xf numFmtId="4" fontId="10" fillId="2" borderId="10" xfId="0" applyNumberFormat="1" applyFont="1" applyFill="1" applyBorder="1" applyAlignment="1" applyProtection="1">
      <alignment horizontal="right" wrapText="1"/>
      <protection locked="0"/>
    </xf>
    <xf numFmtId="0" fontId="8" fillId="0" borderId="18" xfId="0" applyFont="1" applyBorder="1" applyAlignment="1">
      <alignment wrapText="1"/>
    </xf>
    <xf numFmtId="0" fontId="34" fillId="2" borderId="15" xfId="0" applyFont="1" applyFill="1" applyBorder="1" applyAlignment="1">
      <alignment wrapText="1"/>
    </xf>
    <xf numFmtId="182" fontId="10" fillId="0" borderId="3" xfId="0" applyNumberFormat="1" applyFont="1" applyBorder="1" applyAlignment="1">
      <alignment wrapText="1"/>
    </xf>
    <xf numFmtId="0" fontId="35" fillId="2" borderId="3" xfId="0" applyFont="1" applyFill="1" applyBorder="1" applyAlignment="1" applyProtection="1">
      <alignment wrapText="1"/>
      <protection locked="0"/>
    </xf>
    <xf numFmtId="182" fontId="8" fillId="0" borderId="3" xfId="0" applyNumberFormat="1" applyFont="1" applyBorder="1" applyAlignment="1">
      <alignment wrapText="1"/>
    </xf>
    <xf numFmtId="0" fontId="35" fillId="2" borderId="19" xfId="0" applyFont="1" applyFill="1" applyBorder="1" applyAlignment="1" applyProtection="1">
      <alignment wrapText="1"/>
      <protection locked="0"/>
    </xf>
    <xf numFmtId="4" fontId="8" fillId="2" borderId="3" xfId="0" applyNumberFormat="1" applyFont="1" applyFill="1" applyBorder="1" applyAlignment="1">
      <alignment horizontal="right" wrapText="1"/>
    </xf>
    <xf numFmtId="0" fontId="34" fillId="2" borderId="17" xfId="0" applyFont="1" applyFill="1" applyBorder="1" applyAlignment="1">
      <alignment wrapText="1"/>
    </xf>
    <xf numFmtId="183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5" fillId="2" borderId="16" xfId="0" applyFont="1" applyFill="1" applyBorder="1" applyAlignment="1" applyProtection="1">
      <alignment wrapText="1"/>
      <protection locked="0"/>
    </xf>
    <xf numFmtId="0" fontId="34" fillId="2" borderId="16" xfId="0" applyFont="1" applyFill="1" applyBorder="1" applyAlignment="1">
      <alignment wrapText="1"/>
    </xf>
    <xf numFmtId="0" fontId="37" fillId="0" borderId="0" xfId="0" applyFont="1">
      <alignment vertical="top" wrapText="1"/>
    </xf>
    <xf numFmtId="0" fontId="7" fillId="2" borderId="5" xfId="0" applyFont="1" applyFill="1" applyBorder="1" applyAlignment="1">
      <alignment horizontal="center" wrapText="1"/>
    </xf>
    <xf numFmtId="4" fontId="38" fillId="2" borderId="5" xfId="0" applyNumberFormat="1" applyFont="1" applyFill="1" applyBorder="1" applyAlignment="1">
      <alignment horizontal="right" wrapText="1"/>
    </xf>
    <xf numFmtId="4" fontId="16" fillId="2" borderId="5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/>
    </xf>
    <xf numFmtId="4" fontId="10" fillId="2" borderId="5" xfId="0" applyNumberFormat="1" applyFont="1" applyFill="1" applyBorder="1" applyAlignment="1">
      <alignment horizontal="right" wrapText="1"/>
    </xf>
    <xf numFmtId="4" fontId="16" fillId="2" borderId="5" xfId="0" applyNumberFormat="1" applyFont="1" applyFill="1" applyBorder="1" applyAlignment="1">
      <alignment horizontal="right" wrapText="1"/>
    </xf>
    <xf numFmtId="0" fontId="3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wrapText="1"/>
    </xf>
    <xf numFmtId="0" fontId="28" fillId="0" borderId="0" xfId="0" applyFont="1" applyFill="1">
      <alignment vertical="top" wrapText="1"/>
    </xf>
    <xf numFmtId="0" fontId="0" fillId="0" borderId="0" xfId="0" applyFill="1">
      <alignment vertical="top" wrapText="1"/>
    </xf>
    <xf numFmtId="0" fontId="11" fillId="0" borderId="0" xfId="0" applyFont="1" applyFill="1" applyAlignment="1">
      <alignment vertical="center" wrapText="1"/>
    </xf>
    <xf numFmtId="0" fontId="12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29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wrapText="1"/>
    </xf>
    <xf numFmtId="4" fontId="10" fillId="0" borderId="3" xfId="0" applyNumberFormat="1" applyFont="1" applyFill="1" applyBorder="1" applyAlignment="1">
      <alignment horizontal="right" wrapText="1"/>
    </xf>
    <xf numFmtId="4" fontId="10" fillId="0" borderId="5" xfId="66" applyNumberFormat="1" applyFont="1" applyFill="1" applyBorder="1" applyAlignment="1" applyProtection="1">
      <alignment horizontal="right" wrapText="1"/>
      <protection locked="0"/>
    </xf>
    <xf numFmtId="184" fontId="10" fillId="0" borderId="3" xfId="0" applyNumberFormat="1" applyFont="1" applyFill="1" applyBorder="1" applyAlignment="1">
      <alignment horizontal="right" wrapText="1"/>
    </xf>
    <xf numFmtId="0" fontId="29" fillId="0" borderId="3" xfId="0" applyFont="1" applyFill="1" applyBorder="1" applyAlignment="1">
      <alignment wrapText="1"/>
    </xf>
    <xf numFmtId="4" fontId="10" fillId="0" borderId="3" xfId="66" applyNumberFormat="1" applyFont="1" applyFill="1" applyBorder="1" applyAlignment="1">
      <alignment horizontal="right" wrapText="1"/>
    </xf>
    <xf numFmtId="0" fontId="33" fillId="0" borderId="3" xfId="0" applyFont="1" applyFill="1" applyBorder="1" applyAlignment="1">
      <alignment vertical="center" wrapText="1"/>
    </xf>
    <xf numFmtId="0" fontId="27" fillId="0" borderId="3" xfId="66" applyFont="1" applyFill="1" applyBorder="1" applyAlignment="1" applyProtection="1">
      <alignment wrapText="1"/>
      <protection locked="0"/>
    </xf>
    <xf numFmtId="0" fontId="32" fillId="0" borderId="3" xfId="0" applyFont="1" applyFill="1" applyBorder="1" applyAlignment="1">
      <alignment wrapText="1"/>
    </xf>
    <xf numFmtId="0" fontId="31" fillId="0" borderId="3" xfId="66" applyFont="1" applyFill="1" applyBorder="1" applyAlignment="1">
      <alignment horizontal="left" wrapText="1"/>
    </xf>
    <xf numFmtId="0" fontId="31" fillId="0" borderId="5" xfId="66" applyFont="1" applyFill="1" applyBorder="1" applyAlignment="1">
      <alignment horizontal="left" wrapText="1"/>
    </xf>
    <xf numFmtId="0" fontId="31" fillId="0" borderId="5" xfId="0" applyFont="1" applyFill="1" applyBorder="1" applyAlignment="1">
      <alignment horizontal="left" wrapText="1"/>
    </xf>
    <xf numFmtId="0" fontId="40" fillId="0" borderId="3" xfId="0" applyFont="1" applyFill="1" applyBorder="1" applyAlignment="1">
      <alignment horizontal="center" wrapText="1"/>
    </xf>
    <xf numFmtId="4" fontId="8" fillId="0" borderId="3" xfId="0" applyNumberFormat="1" applyFont="1" applyFill="1" applyBorder="1" applyAlignment="1">
      <alignment horizontal="right" wrapText="1"/>
    </xf>
    <xf numFmtId="4" fontId="8" fillId="0" borderId="5" xfId="66" applyNumberFormat="1" applyFont="1" applyFill="1" applyBorder="1" applyAlignment="1" applyProtection="1">
      <alignment horizontal="right" wrapText="1"/>
      <protection locked="0"/>
    </xf>
    <xf numFmtId="184" fontId="8" fillId="0" borderId="3" xfId="0" applyNumberFormat="1" applyFont="1" applyFill="1" applyBorder="1" applyAlignment="1">
      <alignment horizontal="right" wrapText="1"/>
    </xf>
    <xf numFmtId="0" fontId="41" fillId="0" borderId="3" xfId="0" applyFont="1" applyFill="1" applyBorder="1" applyAlignment="1">
      <alignment wrapText="1"/>
    </xf>
    <xf numFmtId="0" fontId="27" fillId="0" borderId="3" xfId="0" applyFont="1" applyFill="1" applyBorder="1" applyAlignment="1" applyProtection="1">
      <alignment wrapText="1"/>
      <protection locked="0"/>
    </xf>
    <xf numFmtId="4" fontId="32" fillId="0" borderId="3" xfId="0" applyNumberFormat="1" applyFont="1" applyFill="1" applyBorder="1" applyAlignment="1" applyProtection="1">
      <alignment horizontal="right" wrapText="1"/>
      <protection locked="0"/>
    </xf>
    <xf numFmtId="0" fontId="7" fillId="0" borderId="3" xfId="0" applyFont="1" applyFill="1" applyBorder="1" applyAlignment="1">
      <alignment horizontal="center" wrapText="1"/>
    </xf>
    <xf numFmtId="0" fontId="42" fillId="0" borderId="0" xfId="0" applyFont="1" applyFill="1">
      <alignment vertical="top" wrapText="1"/>
    </xf>
    <xf numFmtId="0" fontId="33" fillId="2" borderId="10" xfId="0" applyFont="1" applyFill="1" applyBorder="1" applyAlignment="1">
      <alignment horizontal="center" vertical="center" wrapText="1"/>
    </xf>
    <xf numFmtId="184" fontId="10" fillId="0" borderId="3" xfId="0" applyNumberFormat="1" applyFont="1" applyBorder="1" applyAlignment="1">
      <alignment wrapText="1"/>
    </xf>
    <xf numFmtId="184" fontId="16" fillId="2" borderId="16" xfId="0" applyNumberFormat="1" applyFont="1" applyFill="1" applyBorder="1" applyAlignment="1">
      <alignment horizontal="right" wrapText="1"/>
    </xf>
    <xf numFmtId="0" fontId="31" fillId="2" borderId="5" xfId="0" applyFont="1" applyFill="1" applyBorder="1" applyAlignment="1">
      <alignment wrapText="1" indent="4"/>
    </xf>
    <xf numFmtId="0" fontId="27" fillId="2" borderId="16" xfId="0" applyFont="1" applyFill="1" applyBorder="1" applyAlignment="1" applyProtection="1">
      <alignment wrapText="1"/>
      <protection locked="0"/>
    </xf>
    <xf numFmtId="184" fontId="8" fillId="0" borderId="3" xfId="0" applyNumberFormat="1" applyFont="1" applyBorder="1" applyAlignment="1">
      <alignment wrapText="1"/>
    </xf>
    <xf numFmtId="0" fontId="16" fillId="2" borderId="16" xfId="0" applyFont="1" applyFill="1" applyBorder="1" applyAlignment="1">
      <alignment horizontal="right" wrapText="1"/>
    </xf>
    <xf numFmtId="4" fontId="10" fillId="0" borderId="3" xfId="66" applyNumberFormat="1" applyFont="1" applyBorder="1" applyAlignment="1">
      <alignment wrapText="1"/>
    </xf>
    <xf numFmtId="4" fontId="10" fillId="2" borderId="5" xfId="66" applyNumberFormat="1" applyFont="1" applyFill="1" applyBorder="1" applyAlignment="1">
      <alignment horizontal="right" wrapText="1"/>
    </xf>
    <xf numFmtId="0" fontId="31" fillId="2" borderId="5" xfId="66" applyFont="1" applyFill="1" applyBorder="1" applyAlignment="1">
      <alignment wrapText="1" indent="4"/>
    </xf>
    <xf numFmtId="0" fontId="42" fillId="0" borderId="0" xfId="0" applyFont="1">
      <alignment vertical="top" wrapText="1"/>
    </xf>
    <xf numFmtId="0" fontId="9" fillId="2" borderId="10" xfId="0" applyFont="1" applyFill="1" applyBorder="1" applyAlignment="1">
      <alignment horizontal="left" wrapText="1"/>
    </xf>
    <xf numFmtId="4" fontId="10" fillId="2" borderId="10" xfId="0" applyNumberFormat="1" applyFont="1" applyFill="1" applyBorder="1" applyAlignment="1">
      <alignment horizontal="right" wrapText="1"/>
    </xf>
    <xf numFmtId="4" fontId="16" fillId="2" borderId="10" xfId="0" applyNumberFormat="1" applyFont="1" applyFill="1" applyBorder="1" applyAlignment="1">
      <alignment horizontal="right" wrapText="1"/>
    </xf>
    <xf numFmtId="0" fontId="39" fillId="2" borderId="10" xfId="0" applyFont="1" applyFill="1" applyBorder="1" applyAlignment="1">
      <alignment wrapText="1"/>
    </xf>
    <xf numFmtId="4" fontId="10" fillId="2" borderId="3" xfId="0" applyNumberFormat="1" applyFont="1" applyFill="1" applyBorder="1" applyAlignment="1">
      <alignment horizontal="right" wrapText="1"/>
    </xf>
    <xf numFmtId="0" fontId="39" fillId="2" borderId="3" xfId="0" applyFont="1" applyFill="1" applyBorder="1" applyAlignment="1">
      <alignment wrapText="1"/>
    </xf>
    <xf numFmtId="0" fontId="0" fillId="0" borderId="3" xfId="0" applyBorder="1">
      <alignment vertical="top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43" fillId="0" borderId="20" xfId="0" applyFont="1" applyFill="1" applyBorder="1" applyAlignment="1">
      <alignment vertical="top"/>
    </xf>
    <xf numFmtId="0" fontId="5" fillId="0" borderId="1" xfId="0" applyFont="1" applyFill="1" applyBorder="1" applyAlignment="1">
      <alignment horizontal="right"/>
    </xf>
    <xf numFmtId="0" fontId="3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wrapText="1"/>
    </xf>
    <xf numFmtId="4" fontId="10" fillId="0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>
      <alignment horizontal="right" wrapText="1"/>
    </xf>
    <xf numFmtId="4" fontId="16" fillId="0" borderId="5" xfId="0" applyNumberFormat="1" applyFont="1" applyFill="1" applyBorder="1" applyAlignment="1" applyProtection="1">
      <alignment horizontal="right" wrapText="1"/>
      <protection locked="0"/>
    </xf>
    <xf numFmtId="0" fontId="9" fillId="0" borderId="5" xfId="0" applyFont="1" applyFill="1" applyBorder="1" applyAlignment="1"/>
    <xf numFmtId="0" fontId="27" fillId="0" borderId="5" xfId="0" applyFont="1" applyFill="1" applyBorder="1" applyAlignment="1" applyProtection="1">
      <alignment wrapText="1"/>
      <protection locked="0"/>
    </xf>
    <xf numFmtId="0" fontId="37" fillId="0" borderId="0" xfId="0" applyFont="1" applyFill="1">
      <alignment vertical="top" wrapText="1"/>
    </xf>
    <xf numFmtId="0" fontId="44" fillId="0" borderId="0" xfId="0" applyFont="1" applyFill="1" applyAlignment="1">
      <alignment vertical="center" wrapText="1"/>
    </xf>
    <xf numFmtId="0" fontId="45" fillId="0" borderId="0" xfId="0" applyFont="1" applyFill="1" applyAlignment="1">
      <alignment vertical="top"/>
    </xf>
    <xf numFmtId="0" fontId="45" fillId="0" borderId="1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4" fontId="46" fillId="0" borderId="3" xfId="0" applyNumberFormat="1" applyFont="1" applyFill="1" applyBorder="1" applyAlignment="1">
      <alignment horizontal="right" wrapText="1"/>
    </xf>
    <xf numFmtId="0" fontId="37" fillId="0" borderId="3" xfId="0" applyFont="1" applyFill="1" applyBorder="1">
      <alignment vertical="top" wrapText="1"/>
    </xf>
    <xf numFmtId="0" fontId="9" fillId="0" borderId="3" xfId="0" applyFont="1" applyFill="1" applyBorder="1" applyAlignment="1"/>
    <xf numFmtId="4" fontId="26" fillId="0" borderId="3" xfId="0" applyNumberFormat="1" applyFont="1" applyFill="1" applyBorder="1" applyAlignment="1">
      <alignment horizontal="right" wrapText="1"/>
    </xf>
    <xf numFmtId="4" fontId="26" fillId="0" borderId="3" xfId="0" applyNumberFormat="1" applyFont="1" applyFill="1" applyBorder="1" applyAlignment="1" applyProtection="1">
      <alignment horizontal="right" wrapText="1"/>
      <protection locked="0"/>
    </xf>
    <xf numFmtId="0" fontId="35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shrinkToFit="1"/>
    </xf>
    <xf numFmtId="4" fontId="22" fillId="0" borderId="5" xfId="0" applyNumberFormat="1" applyFont="1" applyFill="1" applyBorder="1" applyAlignment="1" applyProtection="1">
      <alignment horizontal="right" wrapText="1"/>
      <protection locked="0"/>
    </xf>
    <xf numFmtId="0" fontId="44" fillId="0" borderId="0" xfId="0" applyFont="1" applyAlignment="1">
      <alignment vertical="center" wrapText="1"/>
    </xf>
    <xf numFmtId="0" fontId="45" fillId="2" borderId="20" xfId="0" applyFont="1" applyFill="1" applyBorder="1" applyAlignment="1">
      <alignment vertical="top"/>
    </xf>
    <xf numFmtId="0" fontId="14" fillId="2" borderId="21" xfId="0" applyFont="1" applyFill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right" wrapText="1"/>
    </xf>
    <xf numFmtId="4" fontId="22" fillId="0" borderId="5" xfId="0" applyNumberFormat="1" applyFont="1" applyBorder="1" applyAlignment="1" applyProtection="1">
      <alignment horizontal="right" wrapText="1"/>
      <protection locked="0"/>
    </xf>
    <xf numFmtId="184" fontId="22" fillId="0" borderId="5" xfId="0" applyNumberFormat="1" applyFont="1" applyBorder="1" applyAlignment="1">
      <alignment horizontal="right" wrapText="1"/>
    </xf>
    <xf numFmtId="0" fontId="35" fillId="0" borderId="5" xfId="0" applyFont="1" applyBorder="1" applyAlignment="1" applyProtection="1">
      <alignment wrapText="1"/>
      <protection locked="0"/>
    </xf>
    <xf numFmtId="4" fontId="47" fillId="0" borderId="5" xfId="0" applyNumberFormat="1" applyFont="1" applyBorder="1" applyAlignment="1">
      <alignment horizontal="right" wrapText="1"/>
    </xf>
    <xf numFmtId="0" fontId="26" fillId="0" borderId="5" xfId="0" applyFont="1" applyBorder="1" applyAlignment="1">
      <alignment horizontal="right" wrapText="1"/>
    </xf>
    <xf numFmtId="4" fontId="22" fillId="2" borderId="5" xfId="0" applyNumberFormat="1" applyFont="1" applyFill="1" applyBorder="1" applyAlignment="1">
      <alignment horizontal="right" wrapText="1"/>
    </xf>
    <xf numFmtId="4" fontId="47" fillId="2" borderId="5" xfId="0" applyNumberFormat="1" applyFont="1" applyFill="1" applyBorder="1" applyAlignment="1">
      <alignment horizontal="right" wrapText="1"/>
    </xf>
    <xf numFmtId="0" fontId="48" fillId="0" borderId="0" xfId="0" applyFo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4" fontId="32" fillId="2" borderId="5" xfId="0" applyNumberFormat="1" applyFont="1" applyFill="1" applyBorder="1" applyAlignment="1">
      <alignment horizontal="right" wrapText="1"/>
    </xf>
    <xf numFmtId="180" fontId="32" fillId="2" borderId="5" xfId="0" applyNumberFormat="1" applyFont="1" applyFill="1" applyBorder="1" applyAlignment="1">
      <alignment horizontal="right" wrapText="1"/>
    </xf>
    <xf numFmtId="0" fontId="47" fillId="2" borderId="16" xfId="0" applyFont="1" applyFill="1" applyBorder="1" applyAlignment="1">
      <alignment horizontal="center" vertical="center" wrapText="1"/>
    </xf>
    <xf numFmtId="0" fontId="49" fillId="2" borderId="16" xfId="0" applyFont="1" applyFill="1" applyBorder="1" applyAlignment="1" applyProtection="1">
      <alignment wrapText="1"/>
      <protection locked="0"/>
    </xf>
    <xf numFmtId="0" fontId="35" fillId="0" borderId="22" xfId="0" applyFont="1" applyBorder="1" applyAlignment="1" applyProtection="1">
      <alignment horizontal="left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43" fillId="2" borderId="5" xfId="0" applyFont="1" applyFill="1" applyBorder="1" applyAlignment="1"/>
    <xf numFmtId="0" fontId="43" fillId="0" borderId="3" xfId="0" applyFont="1" applyBorder="1" applyAlignment="1"/>
    <xf numFmtId="0" fontId="43" fillId="2" borderId="16" xfId="0" applyFont="1" applyFill="1" applyBorder="1" applyAlignment="1"/>
    <xf numFmtId="4" fontId="16" fillId="0" borderId="3" xfId="0" applyNumberFormat="1" applyFont="1" applyBorder="1" applyAlignment="1">
      <alignment wrapText="1"/>
    </xf>
    <xf numFmtId="184" fontId="40" fillId="2" borderId="16" xfId="0" applyNumberFormat="1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left" vertical="center"/>
    </xf>
    <xf numFmtId="4" fontId="32" fillId="0" borderId="3" xfId="0" applyNumberFormat="1" applyFont="1" applyBorder="1" applyAlignment="1" applyProtection="1">
      <alignment wrapText="1"/>
      <protection locked="0"/>
    </xf>
    <xf numFmtId="0" fontId="9" fillId="2" borderId="5" xfId="0" applyFont="1" applyFill="1" applyBorder="1" applyAlignment="1">
      <alignment horizontal="left" vertical="center" wrapText="1"/>
    </xf>
    <xf numFmtId="4" fontId="38" fillId="0" borderId="3" xfId="0" applyNumberFormat="1" applyFont="1" applyBorder="1" applyAlignment="1">
      <alignment wrapText="1"/>
    </xf>
    <xf numFmtId="0" fontId="29" fillId="2" borderId="1" xfId="0" applyFont="1" applyFill="1" applyBorder="1" applyAlignment="1">
      <alignment horizontal="center"/>
    </xf>
    <xf numFmtId="0" fontId="46" fillId="2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shrinkToFit="1"/>
    </xf>
    <xf numFmtId="4" fontId="27" fillId="2" borderId="5" xfId="0" applyNumberFormat="1" applyFont="1" applyFill="1" applyBorder="1" applyAlignment="1">
      <alignment wrapText="1"/>
    </xf>
    <xf numFmtId="0" fontId="9" fillId="0" borderId="5" xfId="0" applyFont="1" applyBorder="1" applyAlignment="1">
      <alignment shrinkToFit="1"/>
    </xf>
    <xf numFmtId="4" fontId="16" fillId="0" borderId="5" xfId="0" applyNumberFormat="1" applyFont="1" applyBorder="1" applyAlignment="1">
      <alignment horizontal="right" wrapText="1"/>
    </xf>
    <xf numFmtId="4" fontId="27" fillId="0" borderId="5" xfId="0" applyNumberFormat="1" applyFont="1" applyBorder="1" applyAlignment="1">
      <alignment wrapText="1"/>
    </xf>
    <xf numFmtId="4" fontId="27" fillId="2" borderId="10" xfId="0" applyNumberFormat="1" applyFont="1" applyFill="1" applyBorder="1" applyAlignment="1">
      <alignment wrapText="1"/>
    </xf>
    <xf numFmtId="0" fontId="9" fillId="2" borderId="10" xfId="0" applyFont="1" applyFill="1" applyBorder="1" applyAlignment="1">
      <alignment shrinkToFit="1"/>
    </xf>
    <xf numFmtId="4" fontId="16" fillId="2" borderId="9" xfId="0" applyNumberFormat="1" applyFont="1" applyFill="1" applyBorder="1" applyAlignment="1">
      <alignment horizontal="right" wrapText="1"/>
    </xf>
    <xf numFmtId="4" fontId="27" fillId="2" borderId="3" xfId="0" applyNumberFormat="1" applyFont="1" applyFill="1" applyBorder="1" applyAlignment="1">
      <alignment wrapText="1"/>
    </xf>
    <xf numFmtId="0" fontId="9" fillId="2" borderId="3" xfId="0" applyFont="1" applyFill="1" applyBorder="1" applyAlignment="1">
      <alignment shrinkToFit="1"/>
    </xf>
    <xf numFmtId="4" fontId="27" fillId="2" borderId="22" xfId="0" applyNumberFormat="1" applyFont="1" applyFill="1" applyBorder="1" applyAlignment="1">
      <alignment wrapText="1"/>
    </xf>
    <xf numFmtId="0" fontId="0" fillId="0" borderId="22" xfId="0" applyBorder="1">
      <alignment vertical="top" wrapText="1"/>
    </xf>
    <xf numFmtId="0" fontId="9" fillId="2" borderId="4" xfId="0" applyFont="1" applyFill="1" applyBorder="1" applyAlignment="1">
      <alignment shrinkToFit="1"/>
    </xf>
    <xf numFmtId="4" fontId="16" fillId="2" borderId="23" xfId="0" applyNumberFormat="1" applyFont="1" applyFill="1" applyBorder="1" applyAlignment="1">
      <alignment horizontal="right" wrapText="1"/>
    </xf>
    <xf numFmtId="4" fontId="16" fillId="2" borderId="24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right"/>
    </xf>
    <xf numFmtId="4" fontId="15" fillId="2" borderId="5" xfId="0" applyNumberFormat="1" applyFont="1" applyFill="1" applyBorder="1" applyAlignment="1">
      <alignment horizontal="right" wrapText="1"/>
    </xf>
    <xf numFmtId="4" fontId="32" fillId="2" borderId="5" xfId="0" applyNumberFormat="1" applyFont="1" applyFill="1" applyBorder="1" applyAlignment="1" applyProtection="1">
      <alignment horizontal="right" wrapText="1"/>
      <protection locked="0"/>
    </xf>
    <xf numFmtId="0" fontId="43" fillId="2" borderId="20" xfId="0" applyFont="1" applyFill="1" applyBorder="1" applyAlignment="1"/>
    <xf numFmtId="0" fontId="33" fillId="6" borderId="5" xfId="0" applyFont="1" applyFill="1" applyBorder="1" applyAlignment="1">
      <alignment horizontal="center" vertical="center" wrapText="1"/>
    </xf>
    <xf numFmtId="4" fontId="50" fillId="2" borderId="5" xfId="0" applyNumberFormat="1" applyFont="1" applyFill="1" applyBorder="1" applyAlignment="1">
      <alignment horizontal="center" wrapText="1"/>
    </xf>
    <xf numFmtId="4" fontId="16" fillId="2" borderId="5" xfId="0" applyNumberFormat="1" applyFont="1" applyFill="1" applyBorder="1" applyAlignment="1" applyProtection="1">
      <alignment horizontal="right" wrapText="1"/>
      <protection locked="0"/>
    </xf>
    <xf numFmtId="0" fontId="9" fillId="2" borderId="10" xfId="0" applyFont="1" applyFill="1" applyBorder="1" applyAlignment="1">
      <alignment horizontal="left"/>
    </xf>
    <xf numFmtId="4" fontId="16" fillId="2" borderId="10" xfId="0" applyNumberFormat="1" applyFont="1" applyFill="1" applyBorder="1" applyAlignment="1" applyProtection="1">
      <alignment horizontal="right" wrapText="1"/>
      <protection locked="0"/>
    </xf>
    <xf numFmtId="0" fontId="27" fillId="2" borderId="10" xfId="0" applyFont="1" applyFill="1" applyBorder="1" applyAlignment="1" applyProtection="1">
      <alignment wrapText="1"/>
      <protection locked="0"/>
    </xf>
    <xf numFmtId="0" fontId="9" fillId="2" borderId="3" xfId="0" applyFont="1" applyFill="1" applyBorder="1" applyAlignment="1">
      <alignment horizontal="left"/>
    </xf>
    <xf numFmtId="4" fontId="16" fillId="2" borderId="3" xfId="0" applyNumberFormat="1" applyFont="1" applyFill="1" applyBorder="1" applyAlignment="1" applyProtection="1">
      <alignment horizontal="right" wrapText="1"/>
      <protection locked="0"/>
    </xf>
    <xf numFmtId="0" fontId="27" fillId="2" borderId="3" xfId="0" applyFont="1" applyFill="1" applyBorder="1" applyAlignment="1" applyProtection="1">
      <alignment wrapText="1"/>
      <protection locked="0"/>
    </xf>
    <xf numFmtId="0" fontId="37" fillId="0" borderId="0" xfId="0" applyFont="1" applyFill="1" applyAlignment="1">
      <alignment vertical="top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9" fillId="0" borderId="1" xfId="0" applyFont="1" applyFill="1" applyBorder="1" applyAlignment="1"/>
    <xf numFmtId="0" fontId="51" fillId="0" borderId="1" xfId="0" applyFont="1" applyFill="1" applyBorder="1" applyAlignment="1"/>
    <xf numFmtId="0" fontId="51" fillId="0" borderId="2" xfId="0" applyFont="1" applyFill="1" applyBorder="1" applyAlignment="1"/>
    <xf numFmtId="0" fontId="45" fillId="0" borderId="2" xfId="0" applyFont="1" applyFill="1" applyBorder="1" applyAlignment="1"/>
    <xf numFmtId="0" fontId="14" fillId="0" borderId="5" xfId="0" applyFont="1" applyFill="1" applyBorder="1" applyAlignment="1">
      <alignment horizontal="center" vertical="center" wrapText="1"/>
    </xf>
    <xf numFmtId="0" fontId="52" fillId="0" borderId="3" xfId="56" applyFont="1" applyFill="1" applyBorder="1" applyAlignment="1">
      <alignment vertical="center" wrapText="1"/>
    </xf>
    <xf numFmtId="4" fontId="47" fillId="0" borderId="5" xfId="0" applyNumberFormat="1" applyFont="1" applyFill="1" applyBorder="1" applyAlignment="1">
      <alignment horizontal="right" wrapText="1"/>
    </xf>
    <xf numFmtId="0" fontId="26" fillId="0" borderId="3" xfId="0" applyFont="1" applyFill="1" applyBorder="1" applyAlignment="1">
      <alignment horizontal="right" wrapText="1"/>
    </xf>
    <xf numFmtId="0" fontId="53" fillId="0" borderId="7" xfId="0" applyNumberFormat="1" applyFont="1" applyFill="1" applyBorder="1" applyAlignment="1" applyProtection="1">
      <alignment vertical="center"/>
    </xf>
    <xf numFmtId="4" fontId="26" fillId="0" borderId="5" xfId="0" applyNumberFormat="1" applyFont="1" applyFill="1" applyBorder="1" applyAlignment="1">
      <alignment horizontal="right" wrapText="1"/>
    </xf>
    <xf numFmtId="0" fontId="35" fillId="0" borderId="3" xfId="0" applyFont="1" applyFill="1" applyBorder="1" applyAlignment="1" applyProtection="1">
      <alignment wrapText="1"/>
      <protection locked="0"/>
    </xf>
    <xf numFmtId="0" fontId="20" fillId="0" borderId="7" xfId="0" applyNumberFormat="1" applyFont="1" applyFill="1" applyBorder="1" applyAlignment="1" applyProtection="1">
      <alignment vertical="center"/>
    </xf>
    <xf numFmtId="179" fontId="37" fillId="0" borderId="0" xfId="0" applyNumberFormat="1" applyFont="1" applyFill="1" applyAlignment="1">
      <alignment horizontal="right" wrapText="1" indent="1"/>
    </xf>
    <xf numFmtId="0" fontId="53" fillId="0" borderId="0" xfId="0" applyNumberFormat="1" applyFont="1" applyFill="1" applyBorder="1" applyAlignment="1" applyProtection="1">
      <alignment vertical="center"/>
    </xf>
    <xf numFmtId="0" fontId="48" fillId="0" borderId="0" xfId="0" applyFont="1" applyFill="1" applyBorder="1" applyAlignment="1">
      <alignment vertical="center"/>
    </xf>
    <xf numFmtId="179" fontId="37" fillId="0" borderId="0" xfId="0" applyNumberFormat="1" applyFont="1" applyFill="1">
      <alignment vertical="top" wrapText="1"/>
    </xf>
    <xf numFmtId="0" fontId="53" fillId="0" borderId="3" xfId="0" applyNumberFormat="1" applyFont="1" applyFill="1" applyBorder="1" applyAlignment="1" applyProtection="1">
      <alignment horizontal="left" vertical="center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7" fillId="0" borderId="0" xfId="0" applyFont="1" applyAlignment="1">
      <alignment vertical="top" wrapText="1"/>
    </xf>
    <xf numFmtId="0" fontId="54" fillId="2" borderId="0" xfId="0" applyFont="1" applyFill="1" applyAlignment="1">
      <alignment horizontal="center" vertical="center" wrapText="1"/>
    </xf>
    <xf numFmtId="0" fontId="54" fillId="2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/>
    </xf>
    <xf numFmtId="0" fontId="45" fillId="2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55" fillId="2" borderId="5" xfId="0" applyNumberFormat="1" applyFont="1" applyFill="1" applyBorder="1" applyAlignment="1" applyProtection="1">
      <alignment horizontal="right" wrapText="1"/>
      <protection locked="0"/>
    </xf>
    <xf numFmtId="4" fontId="55" fillId="0" borderId="5" xfId="0" applyNumberFormat="1" applyFont="1" applyFill="1" applyBorder="1" applyAlignment="1" applyProtection="1">
      <alignment horizontal="right" wrapText="1"/>
      <protection locked="0"/>
    </xf>
    <xf numFmtId="4" fontId="29" fillId="2" borderId="5" xfId="0" applyNumberFormat="1" applyFont="1" applyFill="1" applyBorder="1" applyAlignment="1" applyProtection="1">
      <alignment horizontal="right" wrapText="1"/>
      <protection locked="0"/>
    </xf>
    <xf numFmtId="4" fontId="29" fillId="0" borderId="5" xfId="0" applyNumberFormat="1" applyFont="1" applyFill="1" applyBorder="1" applyAlignment="1">
      <alignment horizontal="right" wrapText="1"/>
    </xf>
    <xf numFmtId="0" fontId="9" fillId="2" borderId="5" xfId="0" applyFont="1" applyFill="1" applyBorder="1" applyAlignment="1">
      <alignment wrapText="1" shrinkToFit="1"/>
    </xf>
    <xf numFmtId="179" fontId="56" fillId="0" borderId="0" xfId="0" applyNumberFormat="1" applyFont="1" applyFill="1" applyAlignment="1">
      <alignment horizontal="right" vertical="top" wrapText="1"/>
    </xf>
    <xf numFmtId="0" fontId="45" fillId="0" borderId="29" xfId="0" applyFont="1" applyFill="1" applyBorder="1" applyAlignment="1">
      <alignment vertical="top"/>
    </xf>
    <xf numFmtId="0" fontId="14" fillId="0" borderId="1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180" fontId="55" fillId="0" borderId="5" xfId="0" applyNumberFormat="1" applyFont="1" applyFill="1" applyBorder="1" applyAlignment="1" applyProtection="1">
      <alignment horizontal="right" wrapText="1"/>
      <protection locked="0"/>
    </xf>
    <xf numFmtId="184" fontId="57" fillId="0" borderId="5" xfId="0" applyNumberFormat="1" applyFont="1" applyBorder="1" applyAlignment="1" applyProtection="1">
      <alignment horizontal="left" wrapText="1"/>
      <protection locked="0"/>
    </xf>
    <xf numFmtId="4" fontId="29" fillId="0" borderId="5" xfId="0" applyNumberFormat="1" applyFont="1" applyFill="1" applyBorder="1" applyAlignment="1" applyProtection="1">
      <alignment horizontal="right" wrapText="1"/>
      <protection locked="0"/>
    </xf>
    <xf numFmtId="184" fontId="57" fillId="0" borderId="5" xfId="0" applyNumberFormat="1" applyFont="1" applyFill="1" applyBorder="1" applyAlignment="1" applyProtection="1">
      <alignment horizontal="left" wrapText="1"/>
      <protection locked="0"/>
    </xf>
    <xf numFmtId="0" fontId="45" fillId="0" borderId="0" xfId="0" applyFont="1" applyAlignment="1">
      <alignment vertical="center"/>
    </xf>
    <xf numFmtId="0" fontId="12" fillId="2" borderId="6" xfId="0" applyFont="1" applyFill="1" applyBorder="1" applyAlignment="1">
      <alignment horizontal="center"/>
    </xf>
    <xf numFmtId="0" fontId="9" fillId="0" borderId="1" xfId="0" applyFont="1" applyBorder="1" applyAlignment="1"/>
    <xf numFmtId="0" fontId="14" fillId="0" borderId="10" xfId="0" applyFont="1" applyBorder="1" applyAlignment="1">
      <alignment horizontal="center" vertical="center" wrapText="1"/>
    </xf>
    <xf numFmtId="4" fontId="47" fillId="0" borderId="3" xfId="0" applyNumberFormat="1" applyFont="1" applyBorder="1" applyAlignment="1">
      <alignment wrapText="1"/>
    </xf>
    <xf numFmtId="0" fontId="29" fillId="2" borderId="16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left"/>
    </xf>
    <xf numFmtId="4" fontId="22" fillId="0" borderId="3" xfId="0" applyNumberFormat="1" applyFont="1" applyBorder="1" applyAlignment="1">
      <alignment wrapText="1"/>
    </xf>
    <xf numFmtId="2" fontId="35" fillId="2" borderId="16" xfId="0" applyNumberFormat="1" applyFont="1" applyFill="1" applyBorder="1" applyAlignment="1" applyProtection="1">
      <alignment wrapText="1"/>
      <protection locked="0"/>
    </xf>
    <xf numFmtId="4" fontId="46" fillId="0" borderId="3" xfId="0" applyNumberFormat="1" applyFont="1" applyBorder="1" applyAlignment="1">
      <alignment wrapText="1"/>
    </xf>
    <xf numFmtId="4" fontId="29" fillId="0" borderId="5" xfId="0" applyNumberFormat="1" applyFont="1" applyBorder="1" applyAlignment="1" applyProtection="1">
      <alignment horizontal="right" wrapText="1"/>
      <protection locked="0"/>
    </xf>
    <xf numFmtId="0" fontId="9" fillId="0" borderId="5" xfId="0" applyFont="1" applyBorder="1" applyAlignment="1">
      <alignment horizontal="left" wrapText="1"/>
    </xf>
    <xf numFmtId="0" fontId="9" fillId="0" borderId="5" xfId="0" applyFont="1" applyBorder="1" applyAlignment="1">
      <alignment wrapText="1"/>
    </xf>
    <xf numFmtId="4" fontId="55" fillId="0" borderId="5" xfId="0" applyNumberFormat="1" applyFont="1" applyBorder="1" applyAlignment="1" applyProtection="1">
      <alignment horizontal="right" wrapText="1"/>
      <protection locked="0"/>
    </xf>
    <xf numFmtId="4" fontId="29" fillId="2" borderId="16" xfId="0" applyNumberFormat="1" applyFont="1" applyFill="1" applyBorder="1" applyAlignment="1">
      <alignment horizontal="right" wrapText="1"/>
    </xf>
    <xf numFmtId="4" fontId="55" fillId="0" borderId="3" xfId="0" applyNumberFormat="1" applyFont="1" applyBorder="1" applyAlignment="1" applyProtection="1">
      <alignment horizontal="right" wrapText="1"/>
      <protection locked="0"/>
    </xf>
    <xf numFmtId="0" fontId="58" fillId="2" borderId="16" xfId="0" applyFont="1" applyFill="1" applyBorder="1" applyAlignment="1">
      <alignment horizontal="right" wrapText="1"/>
    </xf>
    <xf numFmtId="4" fontId="10" fillId="0" borderId="3" xfId="0" applyNumberFormat="1" applyFont="1" applyBorder="1" applyAlignment="1">
      <alignment wrapText="1"/>
    </xf>
    <xf numFmtId="0" fontId="14" fillId="2" borderId="16" xfId="0" applyFont="1" applyFill="1" applyBorder="1" applyAlignment="1">
      <alignment horizontal="right" wrapText="1"/>
    </xf>
    <xf numFmtId="0" fontId="35" fillId="0" borderId="22" xfId="0" applyFont="1" applyBorder="1" applyAlignment="1" applyProtection="1">
      <alignment wrapText="1"/>
      <protection locked="0"/>
    </xf>
    <xf numFmtId="0" fontId="9" fillId="0" borderId="5" xfId="0" applyFont="1" applyBorder="1" applyAlignment="1">
      <alignment horizontal="left"/>
    </xf>
    <xf numFmtId="0" fontId="35" fillId="0" borderId="22" xfId="0" applyFont="1" applyFill="1" applyBorder="1" applyAlignment="1" applyProtection="1">
      <alignment horizontal="left" wrapText="1"/>
      <protection locked="0"/>
    </xf>
    <xf numFmtId="0" fontId="35" fillId="0" borderId="22" xfId="0" applyFont="1" applyBorder="1" applyAlignment="1">
      <alignment horizontal="left" wrapText="1"/>
    </xf>
    <xf numFmtId="0" fontId="43" fillId="2" borderId="1" xfId="0" applyFont="1" applyFill="1" applyBorder="1" applyAlignment="1"/>
    <xf numFmtId="182" fontId="46" fillId="2" borderId="3" xfId="0" applyNumberFormat="1" applyFont="1" applyFill="1" applyBorder="1" applyAlignment="1">
      <alignment horizontal="right" wrapText="1"/>
    </xf>
    <xf numFmtId="0" fontId="29" fillId="2" borderId="3" xfId="0" applyFont="1" applyFill="1" applyBorder="1" applyAlignment="1"/>
    <xf numFmtId="0" fontId="40" fillId="2" borderId="5" xfId="0" applyFont="1" applyFill="1" applyBorder="1" applyAlignment="1">
      <alignment horizontal="left" wrapText="1"/>
    </xf>
    <xf numFmtId="0" fontId="59" fillId="2" borderId="3" xfId="0" applyFont="1" applyFill="1" applyBorder="1" applyAlignment="1" applyProtection="1">
      <alignment wrapText="1"/>
      <protection locked="0"/>
    </xf>
    <xf numFmtId="0" fontId="41" fillId="2" borderId="3" xfId="0" applyFont="1" applyFill="1" applyBorder="1" applyAlignment="1">
      <alignment wrapText="1"/>
    </xf>
    <xf numFmtId="0" fontId="40" fillId="2" borderId="5" xfId="0" applyFont="1" applyFill="1" applyBorder="1" applyAlignment="1">
      <alignment wrapText="1"/>
    </xf>
    <xf numFmtId="0" fontId="31" fillId="2" borderId="5" xfId="0" applyFont="1" applyFill="1" applyBorder="1" applyAlignment="1">
      <alignment wrapText="1"/>
    </xf>
    <xf numFmtId="182" fontId="26" fillId="2" borderId="3" xfId="0" applyNumberFormat="1" applyFont="1" applyFill="1" applyBorder="1" applyAlignment="1">
      <alignment horizontal="right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5" xfId="0" applyFont="1" applyFill="1" applyBorder="1" applyAlignment="1">
      <alignment vertical="center" wrapText="1"/>
    </xf>
    <xf numFmtId="0" fontId="31" fillId="0" borderId="5" xfId="0" applyFont="1" applyBorder="1" applyAlignment="1">
      <alignment vertical="center" wrapText="1"/>
    </xf>
    <xf numFmtId="0" fontId="40" fillId="2" borderId="5" xfId="0" applyFont="1" applyFill="1" applyBorder="1" applyAlignment="1">
      <alignment vertical="center" wrapText="1"/>
    </xf>
    <xf numFmtId="0" fontId="40" fillId="0" borderId="5" xfId="0" applyFont="1" applyFill="1" applyBorder="1" applyAlignment="1">
      <alignment vertical="center" wrapText="1"/>
    </xf>
    <xf numFmtId="4" fontId="41" fillId="2" borderId="5" xfId="0" applyNumberFormat="1" applyFont="1" applyFill="1" applyBorder="1" applyAlignment="1" applyProtection="1">
      <alignment horizontal="right" wrapText="1"/>
      <protection locked="0"/>
    </xf>
    <xf numFmtId="0" fontId="60" fillId="2" borderId="6" xfId="0" applyFont="1" applyFill="1" applyBorder="1" applyAlignment="1">
      <alignment horizontal="center" vertical="center"/>
    </xf>
    <xf numFmtId="0" fontId="61" fillId="2" borderId="6" xfId="0" applyFont="1" applyFill="1" applyBorder="1" applyAlignment="1"/>
    <xf numFmtId="0" fontId="62" fillId="2" borderId="6" xfId="0" applyFont="1" applyFill="1" applyBorder="1" applyAlignment="1">
      <alignment vertical="center"/>
    </xf>
    <xf numFmtId="0" fontId="62" fillId="2" borderId="6" xfId="0" applyFont="1" applyFill="1" applyBorder="1" applyAlignment="1">
      <alignment vertical="center" shrinkToFit="1"/>
    </xf>
    <xf numFmtId="0" fontId="62" fillId="2" borderId="6" xfId="0" applyFont="1" applyFill="1" applyBorder="1" applyAlignment="1">
      <alignment vertical="center" wrapText="1"/>
    </xf>
    <xf numFmtId="0" fontId="29" fillId="0" borderId="0" xfId="73" applyAlignment="1">
      <alignment horizontal="left" wrapText="1"/>
    </xf>
    <xf numFmtId="0" fontId="29" fillId="2" borderId="6" xfId="0" applyFont="1" applyFill="1" applyBorder="1" applyAlignment="1"/>
    <xf numFmtId="0" fontId="63" fillId="2" borderId="6" xfId="0" applyFont="1" applyFill="1" applyBorder="1" applyAlignment="1">
      <alignment horizontal="center"/>
    </xf>
    <xf numFmtId="0" fontId="64" fillId="2" borderId="6" xfId="0" applyFont="1" applyFill="1" applyBorder="1" applyAlignment="1">
      <alignment horizontal="center"/>
    </xf>
    <xf numFmtId="0" fontId="65" fillId="2" borderId="6" xfId="0" applyFont="1" applyFill="1" applyBorder="1" applyAlignment="1">
      <alignment horizontal="center" vertical="top"/>
    </xf>
    <xf numFmtId="0" fontId="29" fillId="2" borderId="6" xfId="0" applyFont="1" applyFill="1" applyBorder="1" applyAlignment="1">
      <alignment horizontal="center"/>
    </xf>
    <xf numFmtId="0" fontId="66" fillId="2" borderId="6" xfId="0" applyFont="1" applyFill="1" applyBorder="1" applyAlignment="1">
      <alignment horizontal="center"/>
    </xf>
    <xf numFmtId="57" fontId="66" fillId="2" borderId="6" xfId="0" applyNumberFormat="1" applyFont="1" applyFill="1" applyBorder="1" applyAlignment="1">
      <alignment horizontal="center"/>
    </xf>
    <xf numFmtId="0" fontId="43" fillId="2" borderId="6" xfId="0" applyFont="1" applyFill="1" applyBorder="1" applyAlignment="1">
      <alignment vertical="top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、2017年省级支出执行表 2" xfId="49"/>
    <cellStyle name="常规_!!!2015年省本级预算执行情况（上人代会草案） - 细化基金" xfId="50"/>
    <cellStyle name="常规 5" xfId="51"/>
    <cellStyle name="常规 4" xfId="52"/>
    <cellStyle name="常规_山西省2016年人代会预算草案（贾岐山1.11）" xfId="53"/>
    <cellStyle name="常规 3 2 3" xfId="54"/>
    <cellStyle name="常规_山西省2016年人代会预算草案（支出修改，不列付息0119）" xfId="55"/>
    <cellStyle name="常规 2" xfId="56"/>
    <cellStyle name="Normal" xfId="57"/>
    <cellStyle name="常规_山西省2016年人代会预算草案（支出修改，不列付息0119） 3" xfId="58"/>
    <cellStyle name="常规 3 2" xfId="59"/>
    <cellStyle name="常规 2 5" xfId="60"/>
    <cellStyle name="百分比 3" xfId="61"/>
    <cellStyle name="常规_2017年社会保险基金预算收支表 2 2 2" xfId="62"/>
    <cellStyle name="常规 3 2 2" xfId="63"/>
    <cellStyle name="_ET_STYLE_NoName_00_" xfId="64"/>
    <cellStyle name="百分比 2" xfId="65"/>
    <cellStyle name="常规 6" xfId="66"/>
    <cellStyle name="常规 2 3 2" xfId="67"/>
    <cellStyle name="常规_山西省2016年人代会预算草案（支出修改，不列付息0119） 2 2" xfId="68"/>
    <cellStyle name="常规_山西省2016年人代会预算草案（支出修改，不列付息0119） 3 2" xfId="69"/>
    <cellStyle name="千位分隔 2" xfId="70"/>
    <cellStyle name="常规 2 2" xfId="71"/>
    <cellStyle name="常规 3 3" xfId="72"/>
    <cellStyle name="常规_山西省2016年人代会预算草案（贾两张社保0112） 2" xfId="73"/>
    <cellStyle name="常规 2 3" xfId="74"/>
    <cellStyle name="常规 7" xfId="75"/>
    <cellStyle name="常规 3" xfId="76"/>
    <cellStyle name="常规_2007年预算科有关资料1" xfId="77"/>
    <cellStyle name="常规 65" xfId="78"/>
  </cellStyles>
  <tableStyles count="0" defaultTableStyle="TableStyleMedium2" defaultPivotStyle="PivotStyleLight16"/>
  <colors>
    <mruColors>
      <color rgb="00FFFF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zoomScale="80" zoomScaleNormal="80" topLeftCell="A3" workbookViewId="0">
      <selection activeCell="A17" sqref="A17"/>
    </sheetView>
  </sheetViews>
  <sheetFormatPr defaultColWidth="13.775" defaultRowHeight="24" customHeight="1"/>
  <cols>
    <col min="1" max="1" width="125" customWidth="1"/>
  </cols>
  <sheetData>
    <row r="1" ht="29" customHeight="1" spans="1:1">
      <c r="A1" s="14" t="s">
        <v>0</v>
      </c>
    </row>
    <row r="2" customHeight="1" spans="1:1">
      <c r="A2" s="358"/>
    </row>
    <row r="3" ht="23" customHeight="1" spans="1:1">
      <c r="A3" s="358"/>
    </row>
    <row r="4" customHeight="1" spans="1:1">
      <c r="A4" s="358"/>
    </row>
    <row r="5" customHeight="1" spans="1:1">
      <c r="A5" s="358"/>
    </row>
    <row r="6" ht="56.25" customHeight="1" spans="1:1">
      <c r="A6" s="359"/>
    </row>
    <row r="7" ht="51" customHeight="1" spans="1:1">
      <c r="A7" s="359" t="s">
        <v>1</v>
      </c>
    </row>
    <row r="8" ht="27" customHeight="1" spans="1:1">
      <c r="A8" s="360"/>
    </row>
    <row r="9" customHeight="1" spans="1:1">
      <c r="A9" s="361"/>
    </row>
    <row r="10" ht="29.4" customHeight="1" spans="1:1">
      <c r="A10" s="361"/>
    </row>
    <row r="11" ht="66" customHeight="1" spans="1:1">
      <c r="A11" s="362"/>
    </row>
    <row r="12" ht="39" customHeight="1" spans="1:1">
      <c r="A12" s="363" t="s">
        <v>2</v>
      </c>
    </row>
    <row r="13" ht="32.25" customHeight="1" spans="1:1">
      <c r="A13" s="364">
        <v>45352</v>
      </c>
    </row>
    <row r="14" customHeight="1" spans="1:1">
      <c r="A14" s="365"/>
    </row>
  </sheetData>
  <mergeCells count="1">
    <mergeCell ref="A9:A10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pane xSplit="1" ySplit="4" topLeftCell="B8" activePane="bottomRight" state="frozen"/>
      <selection/>
      <selection pane="topRight"/>
      <selection pane="bottomLeft"/>
      <selection pane="bottomRight" activeCell="C11" sqref="C11:E11"/>
    </sheetView>
  </sheetViews>
  <sheetFormatPr defaultColWidth="13.775" defaultRowHeight="24" customHeight="1" outlineLevelCol="5"/>
  <cols>
    <col min="1" max="1" width="9" customWidth="1"/>
    <col min="2" max="3" width="17.6666666666667" customWidth="1"/>
    <col min="4" max="4" width="19.875" customWidth="1"/>
    <col min="5" max="5" width="17.6666666666667" customWidth="1"/>
    <col min="6" max="6" width="27.775" customWidth="1"/>
  </cols>
  <sheetData>
    <row r="1" ht="29" customHeight="1" spans="1:1">
      <c r="A1" s="14" t="s">
        <v>0</v>
      </c>
    </row>
    <row r="2" s="250" customFormat="1" ht="30" customHeight="1" spans="1:6">
      <c r="A2" s="15" t="s">
        <v>620</v>
      </c>
      <c r="B2" s="15"/>
      <c r="C2" s="15"/>
      <c r="D2" s="15"/>
      <c r="E2" s="15"/>
      <c r="F2" s="15"/>
    </row>
    <row r="3" ht="18" customHeight="1" spans="1:6">
      <c r="A3" s="78" t="s">
        <v>621</v>
      </c>
      <c r="B3" s="251"/>
      <c r="C3" s="252"/>
      <c r="D3" s="251"/>
      <c r="E3" s="70"/>
      <c r="F3" s="80" t="s">
        <v>33</v>
      </c>
    </row>
    <row r="4" ht="39.9" customHeight="1" spans="1:6">
      <c r="A4" s="91" t="s">
        <v>622</v>
      </c>
      <c r="B4" s="91" t="s">
        <v>192</v>
      </c>
      <c r="C4" s="91" t="s">
        <v>623</v>
      </c>
      <c r="D4" s="91" t="s">
        <v>624</v>
      </c>
      <c r="E4" s="91" t="s">
        <v>625</v>
      </c>
      <c r="F4" s="91" t="s">
        <v>36</v>
      </c>
    </row>
    <row r="5" ht="24.9" customHeight="1" spans="1:6">
      <c r="A5" s="115" t="s">
        <v>192</v>
      </c>
      <c r="B5" s="253"/>
      <c r="C5" s="253"/>
      <c r="D5" s="253"/>
      <c r="E5" s="253"/>
      <c r="F5" s="120"/>
    </row>
    <row r="6" ht="24.9" customHeight="1" spans="1:6">
      <c r="A6" s="118" t="s">
        <v>626</v>
      </c>
      <c r="B6" s="120"/>
      <c r="C6" s="254"/>
      <c r="D6" s="254"/>
      <c r="E6" s="254"/>
      <c r="F6" s="69"/>
    </row>
    <row r="7" ht="24.9" customHeight="1" spans="1:6">
      <c r="A7" s="118" t="s">
        <v>627</v>
      </c>
      <c r="B7" s="120"/>
      <c r="C7" s="254"/>
      <c r="D7" s="254"/>
      <c r="E7" s="254"/>
      <c r="F7" s="69"/>
    </row>
    <row r="8" ht="24.9" customHeight="1" spans="1:6">
      <c r="A8" s="118" t="s">
        <v>628</v>
      </c>
      <c r="B8" s="120"/>
      <c r="C8" s="254"/>
      <c r="D8" s="254"/>
      <c r="E8" s="254"/>
      <c r="F8" s="69"/>
    </row>
    <row r="9" ht="24.9" customHeight="1" spans="1:6">
      <c r="A9" s="118" t="s">
        <v>629</v>
      </c>
      <c r="B9" s="120"/>
      <c r="C9" s="254"/>
      <c r="D9" s="254"/>
      <c r="E9" s="254"/>
      <c r="F9" s="69"/>
    </row>
    <row r="10" ht="24.9" customHeight="1" spans="1:6">
      <c r="A10" s="118" t="s">
        <v>630</v>
      </c>
      <c r="B10" s="120"/>
      <c r="C10" s="254"/>
      <c r="D10" s="254"/>
      <c r="E10" s="254"/>
      <c r="F10" s="69"/>
    </row>
    <row r="11" ht="24.9" customHeight="1" spans="1:6">
      <c r="A11" s="118" t="s">
        <v>631</v>
      </c>
      <c r="B11" s="120">
        <f>SUM(C11:E11)</f>
        <v>115475</v>
      </c>
      <c r="C11" s="254">
        <v>6008</v>
      </c>
      <c r="D11" s="254">
        <v>107769</v>
      </c>
      <c r="E11" s="254">
        <v>1698</v>
      </c>
      <c r="F11" s="69"/>
    </row>
    <row r="12" ht="24.9" customHeight="1" spans="1:6">
      <c r="A12" s="118" t="s">
        <v>632</v>
      </c>
      <c r="B12" s="120"/>
      <c r="C12" s="254"/>
      <c r="D12" s="254"/>
      <c r="E12" s="254"/>
      <c r="F12" s="69"/>
    </row>
    <row r="13" ht="24.9" customHeight="1" spans="1:6">
      <c r="A13" s="118" t="s">
        <v>633</v>
      </c>
      <c r="B13" s="120"/>
      <c r="C13" s="254"/>
      <c r="D13" s="254"/>
      <c r="E13" s="254"/>
      <c r="F13" s="69"/>
    </row>
    <row r="14" ht="24.9" customHeight="1" spans="1:6">
      <c r="A14" s="118" t="s">
        <v>634</v>
      </c>
      <c r="B14" s="120"/>
      <c r="C14" s="254"/>
      <c r="D14" s="254"/>
      <c r="E14" s="254"/>
      <c r="F14" s="69"/>
    </row>
    <row r="15" ht="24.9" customHeight="1" spans="1:6">
      <c r="A15" s="118" t="s">
        <v>635</v>
      </c>
      <c r="B15" s="120"/>
      <c r="C15" s="254"/>
      <c r="D15" s="254"/>
      <c r="E15" s="254"/>
      <c r="F15" s="69"/>
    </row>
    <row r="16" ht="24.9" customHeight="1" spans="1:6">
      <c r="A16" s="118" t="s">
        <v>636</v>
      </c>
      <c r="B16" s="120"/>
      <c r="C16" s="254"/>
      <c r="D16" s="254"/>
      <c r="E16" s="254"/>
      <c r="F16" s="69"/>
    </row>
  </sheetData>
  <mergeCells count="1">
    <mergeCell ref="A2:F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1"/>
  <sheetViews>
    <sheetView showZeros="0" workbookViewId="0">
      <pane xSplit="3" ySplit="4" topLeftCell="D8" activePane="bottomRight" state="frozen"/>
      <selection/>
      <selection pane="topRight"/>
      <selection pane="bottomLeft"/>
      <selection pane="bottomRight" activeCell="D44" sqref="D44"/>
    </sheetView>
  </sheetViews>
  <sheetFormatPr defaultColWidth="13.775" defaultRowHeight="24" customHeight="1" outlineLevelCol="3"/>
  <cols>
    <col min="1" max="1" width="68.3333333333333" customWidth="1"/>
    <col min="2" max="3" width="14.6666666666667" customWidth="1"/>
    <col min="4" max="4" width="20.2083333333333" customWidth="1"/>
  </cols>
  <sheetData>
    <row r="1" ht="29" customHeight="1" spans="1:1">
      <c r="A1" s="14" t="s">
        <v>0</v>
      </c>
    </row>
    <row r="2" ht="30" customHeight="1" spans="1:4">
      <c r="A2" s="15" t="s">
        <v>637</v>
      </c>
      <c r="B2" s="15"/>
      <c r="C2" s="15"/>
      <c r="D2" s="15"/>
    </row>
    <row r="3" ht="18" customHeight="1" spans="1:4">
      <c r="A3" s="78" t="s">
        <v>638</v>
      </c>
      <c r="B3" s="233"/>
      <c r="C3" s="233"/>
      <c r="D3" s="80" t="s">
        <v>33</v>
      </c>
    </row>
    <row r="4" ht="37.05" customHeight="1" spans="1:4">
      <c r="A4" s="91" t="s">
        <v>639</v>
      </c>
      <c r="B4" s="91" t="s">
        <v>35</v>
      </c>
      <c r="C4" s="91" t="s">
        <v>640</v>
      </c>
      <c r="D4" s="91" t="s">
        <v>36</v>
      </c>
    </row>
    <row r="5" ht="25.05" customHeight="1" spans="1:4">
      <c r="A5" s="115" t="s">
        <v>192</v>
      </c>
      <c r="B5" s="83">
        <f>B6+B16+B17+B20+B23+B36+B43+B48+B54+B59+B64+B68+B71+B77+B82+B84+B87+B89</f>
        <v>1698</v>
      </c>
      <c r="C5" s="83">
        <f>C6+C16+C17+C20+C23+C36+C43+C48+C54+C59+C64+C68+C71+C77+C82+C84+C87+C89</f>
        <v>1698</v>
      </c>
      <c r="D5" s="234"/>
    </row>
    <row r="6" ht="25.05" customHeight="1" spans="1:4">
      <c r="A6" s="235" t="s">
        <v>641</v>
      </c>
      <c r="B6" s="120">
        <v>21</v>
      </c>
      <c r="C6" s="120">
        <v>21</v>
      </c>
      <c r="D6" s="236"/>
    </row>
    <row r="7" s="114" customFormat="1" ht="25.05" customHeight="1" spans="1:4">
      <c r="A7" s="235" t="s">
        <v>642</v>
      </c>
      <c r="B7" s="120"/>
      <c r="C7" s="120"/>
      <c r="D7" s="236"/>
    </row>
    <row r="8" s="114" customFormat="1" ht="25.05" customHeight="1" spans="1:4">
      <c r="A8" s="235" t="s">
        <v>643</v>
      </c>
      <c r="B8" s="120"/>
      <c r="C8" s="120"/>
      <c r="D8" s="236"/>
    </row>
    <row r="9" s="114" customFormat="1" ht="25.05" customHeight="1" spans="1:4">
      <c r="A9" s="235" t="s">
        <v>644</v>
      </c>
      <c r="B9" s="120"/>
      <c r="C9" s="120"/>
      <c r="D9" s="236"/>
    </row>
    <row r="10" s="114" customFormat="1" ht="25.05" customHeight="1" spans="1:4">
      <c r="A10" s="235" t="s">
        <v>645</v>
      </c>
      <c r="B10" s="120">
        <v>10</v>
      </c>
      <c r="C10" s="120">
        <v>10</v>
      </c>
      <c r="D10" s="236"/>
    </row>
    <row r="11" s="114" customFormat="1" ht="25.05" customHeight="1" spans="1:4">
      <c r="A11" s="235" t="s">
        <v>646</v>
      </c>
      <c r="B11" s="120"/>
      <c r="C11" s="120"/>
      <c r="D11" s="236"/>
    </row>
    <row r="12" s="114" customFormat="1" ht="25.05" customHeight="1" spans="1:4">
      <c r="A12" s="235" t="s">
        <v>647</v>
      </c>
      <c r="B12" s="120"/>
      <c r="C12" s="120"/>
      <c r="D12" s="236"/>
    </row>
    <row r="13" s="114" customFormat="1" ht="25.05" customHeight="1" spans="1:4">
      <c r="A13" s="235" t="s">
        <v>648</v>
      </c>
      <c r="B13" s="120">
        <v>4</v>
      </c>
      <c r="C13" s="120">
        <v>4</v>
      </c>
      <c r="D13" s="236"/>
    </row>
    <row r="14" s="114" customFormat="1" ht="25.05" customHeight="1" spans="1:4">
      <c r="A14" s="235" t="s">
        <v>649</v>
      </c>
      <c r="B14" s="120"/>
      <c r="C14" s="120"/>
      <c r="D14" s="236"/>
    </row>
    <row r="15" s="114" customFormat="1" ht="25.05" customHeight="1" spans="1:4">
      <c r="A15" s="235" t="s">
        <v>650</v>
      </c>
      <c r="B15" s="120">
        <v>7</v>
      </c>
      <c r="C15" s="120">
        <v>7</v>
      </c>
      <c r="D15" s="236"/>
    </row>
    <row r="16" s="114" customFormat="1" ht="25.05" customHeight="1" spans="1:4">
      <c r="A16" s="235" t="s">
        <v>651</v>
      </c>
      <c r="B16" s="120"/>
      <c r="C16" s="120"/>
      <c r="D16" s="236"/>
    </row>
    <row r="17" s="114" customFormat="1" ht="25.05" customHeight="1" spans="1:4">
      <c r="A17" s="235" t="s">
        <v>652</v>
      </c>
      <c r="B17" s="120"/>
      <c r="C17" s="120"/>
      <c r="D17" s="236"/>
    </row>
    <row r="18" s="114" customFormat="1" ht="25.05" customHeight="1" spans="1:4">
      <c r="A18" s="235" t="s">
        <v>653</v>
      </c>
      <c r="B18" s="120"/>
      <c r="C18" s="120"/>
      <c r="D18" s="236"/>
    </row>
    <row r="19" s="114" customFormat="1" ht="25.05" customHeight="1" spans="1:4">
      <c r="A19" s="235" t="s">
        <v>654</v>
      </c>
      <c r="B19" s="120"/>
      <c r="C19" s="120"/>
      <c r="D19" s="236"/>
    </row>
    <row r="20" s="114" customFormat="1" ht="25.05" customHeight="1" spans="1:4">
      <c r="A20" s="235" t="s">
        <v>655</v>
      </c>
      <c r="B20" s="120"/>
      <c r="C20" s="120"/>
      <c r="D20" s="236"/>
    </row>
    <row r="21" s="114" customFormat="1" ht="25.05" customHeight="1" spans="1:4">
      <c r="A21" s="235" t="s">
        <v>656</v>
      </c>
      <c r="B21" s="120"/>
      <c r="C21" s="120"/>
      <c r="D21" s="236"/>
    </row>
    <row r="22" s="114" customFormat="1" ht="25.05" customHeight="1" spans="1:4">
      <c r="A22" s="235" t="s">
        <v>657</v>
      </c>
      <c r="B22" s="120"/>
      <c r="C22" s="120"/>
      <c r="D22" s="236"/>
    </row>
    <row r="23" s="114" customFormat="1" ht="25.05" customHeight="1" spans="1:4">
      <c r="A23" s="235" t="s">
        <v>658</v>
      </c>
      <c r="B23" s="120">
        <v>15</v>
      </c>
      <c r="C23" s="120">
        <v>15</v>
      </c>
      <c r="D23" s="236"/>
    </row>
    <row r="24" s="114" customFormat="1" ht="25.05" customHeight="1" spans="1:4">
      <c r="A24" s="235" t="s">
        <v>659</v>
      </c>
      <c r="B24" s="120"/>
      <c r="C24" s="120"/>
      <c r="D24" s="236"/>
    </row>
    <row r="25" s="114" customFormat="1" ht="25.05" customHeight="1" spans="1:4">
      <c r="A25" s="235" t="s">
        <v>660</v>
      </c>
      <c r="B25" s="120"/>
      <c r="C25" s="120"/>
      <c r="D25" s="236"/>
    </row>
    <row r="26" s="114" customFormat="1" ht="25.05" customHeight="1" spans="1:4">
      <c r="A26" s="235" t="s">
        <v>661</v>
      </c>
      <c r="B26" s="120"/>
      <c r="C26" s="120"/>
      <c r="D26" s="236"/>
    </row>
    <row r="27" s="114" customFormat="1" ht="25.05" customHeight="1" spans="1:4">
      <c r="A27" s="237" t="s">
        <v>662</v>
      </c>
      <c r="B27" s="238">
        <v>8</v>
      </c>
      <c r="C27" s="238">
        <v>8</v>
      </c>
      <c r="D27" s="239"/>
    </row>
    <row r="28" s="114" customFormat="1" ht="25.05" customHeight="1" spans="1:4">
      <c r="A28" s="235" t="s">
        <v>663</v>
      </c>
      <c r="B28" s="120"/>
      <c r="C28" s="120"/>
      <c r="D28" s="236"/>
    </row>
    <row r="29" s="114" customFormat="1" ht="25.05" customHeight="1" spans="1:4">
      <c r="A29" s="235" t="s">
        <v>664</v>
      </c>
      <c r="B29" s="120"/>
      <c r="C29" s="120"/>
      <c r="D29" s="236"/>
    </row>
    <row r="30" s="114" customFormat="1" ht="25.05" customHeight="1" spans="1:4">
      <c r="A30" s="235" t="s">
        <v>665</v>
      </c>
      <c r="B30" s="120"/>
      <c r="C30" s="120"/>
      <c r="D30" s="236"/>
    </row>
    <row r="31" s="114" customFormat="1" ht="25.05" customHeight="1" spans="1:4">
      <c r="A31" s="235" t="s">
        <v>666</v>
      </c>
      <c r="B31" s="120"/>
      <c r="C31" s="120"/>
      <c r="D31" s="236"/>
    </row>
    <row r="32" s="114" customFormat="1" ht="25.05" customHeight="1" spans="1:4">
      <c r="A32" s="237" t="s">
        <v>667</v>
      </c>
      <c r="B32" s="238"/>
      <c r="C32" s="238"/>
      <c r="D32" s="239"/>
    </row>
    <row r="33" s="114" customFormat="1" ht="25.05" customHeight="1" spans="1:4">
      <c r="A33" s="235" t="s">
        <v>668</v>
      </c>
      <c r="B33" s="120"/>
      <c r="C33" s="120"/>
      <c r="D33" s="236"/>
    </row>
    <row r="34" s="114" customFormat="1" ht="25.05" customHeight="1" spans="1:4">
      <c r="A34" s="235" t="s">
        <v>669</v>
      </c>
      <c r="B34" s="120"/>
      <c r="C34" s="120"/>
      <c r="D34" s="236"/>
    </row>
    <row r="35" s="114" customFormat="1" ht="25.05" customHeight="1" spans="1:4">
      <c r="A35" s="235" t="s">
        <v>670</v>
      </c>
      <c r="B35" s="120">
        <v>7</v>
      </c>
      <c r="C35" s="120">
        <v>7</v>
      </c>
      <c r="D35" s="236"/>
    </row>
    <row r="36" s="114" customFormat="1" ht="25.05" customHeight="1" spans="1:4">
      <c r="A36" s="235" t="s">
        <v>671</v>
      </c>
      <c r="B36" s="120"/>
      <c r="C36" s="120"/>
      <c r="D36" s="236"/>
    </row>
    <row r="37" s="114" customFormat="1" ht="25.05" customHeight="1" spans="1:4">
      <c r="A37" s="235" t="s">
        <v>672</v>
      </c>
      <c r="B37" s="120"/>
      <c r="C37" s="120"/>
      <c r="D37" s="236"/>
    </row>
    <row r="38" s="114" customFormat="1" ht="25.05" customHeight="1" spans="1:4">
      <c r="A38" s="235" t="s">
        <v>673</v>
      </c>
      <c r="B38" s="120"/>
      <c r="C38" s="120"/>
      <c r="D38" s="236"/>
    </row>
    <row r="39" s="114" customFormat="1" ht="25.05" customHeight="1" spans="1:4">
      <c r="A39" s="235" t="s">
        <v>674</v>
      </c>
      <c r="B39" s="120"/>
      <c r="C39" s="120"/>
      <c r="D39" s="236"/>
    </row>
    <row r="40" s="114" customFormat="1" ht="25.05" customHeight="1" spans="1:4">
      <c r="A40" s="235" t="s">
        <v>675</v>
      </c>
      <c r="B40" s="120"/>
      <c r="C40" s="120"/>
      <c r="D40" s="236"/>
    </row>
    <row r="41" s="114" customFormat="1" ht="25.05" customHeight="1" spans="1:4">
      <c r="A41" s="235" t="s">
        <v>676</v>
      </c>
      <c r="B41" s="120"/>
      <c r="C41" s="120"/>
      <c r="D41" s="236"/>
    </row>
    <row r="42" s="114" customFormat="1" ht="25.05" customHeight="1" spans="1:4">
      <c r="A42" s="235" t="s">
        <v>677</v>
      </c>
      <c r="B42" s="120"/>
      <c r="C42" s="120"/>
      <c r="D42" s="236"/>
    </row>
    <row r="43" s="114" customFormat="1" ht="25.05" customHeight="1" spans="1:4">
      <c r="A43" s="235" t="s">
        <v>678</v>
      </c>
      <c r="B43" s="120">
        <v>182</v>
      </c>
      <c r="C43" s="120">
        <v>182</v>
      </c>
      <c r="D43" s="236"/>
    </row>
    <row r="44" s="114" customFormat="1" ht="25.05" customHeight="1" spans="1:4">
      <c r="A44" s="235" t="s">
        <v>679</v>
      </c>
      <c r="B44" s="120">
        <v>122</v>
      </c>
      <c r="C44" s="120">
        <v>122</v>
      </c>
      <c r="D44" s="236"/>
    </row>
    <row r="45" s="114" customFormat="1" ht="25.05" customHeight="1" spans="1:4">
      <c r="A45" s="235" t="s">
        <v>680</v>
      </c>
      <c r="B45" s="120"/>
      <c r="C45" s="120"/>
      <c r="D45" s="236"/>
    </row>
    <row r="46" s="114" customFormat="1" ht="25.05" customHeight="1" spans="1:4">
      <c r="A46" s="235" t="s">
        <v>681</v>
      </c>
      <c r="B46" s="120">
        <v>60</v>
      </c>
      <c r="C46" s="120">
        <v>60</v>
      </c>
      <c r="D46" s="236"/>
    </row>
    <row r="47" s="114" customFormat="1" ht="25.05" customHeight="1" spans="1:4">
      <c r="A47" s="235" t="s">
        <v>682</v>
      </c>
      <c r="B47" s="120"/>
      <c r="C47" s="120"/>
      <c r="D47" s="236"/>
    </row>
    <row r="48" s="114" customFormat="1" ht="25.05" customHeight="1" spans="1:4">
      <c r="A48" s="235" t="s">
        <v>683</v>
      </c>
      <c r="B48" s="120"/>
      <c r="C48" s="120"/>
      <c r="D48" s="236"/>
    </row>
    <row r="49" s="114" customFormat="1" ht="25.05" customHeight="1" spans="1:4">
      <c r="A49" s="235" t="s">
        <v>684</v>
      </c>
      <c r="B49" s="120"/>
      <c r="C49" s="120"/>
      <c r="D49" s="236"/>
    </row>
    <row r="50" s="114" customFormat="1" ht="25.05" customHeight="1" spans="1:4">
      <c r="A50" s="235" t="s">
        <v>685</v>
      </c>
      <c r="B50" s="120"/>
      <c r="C50" s="120"/>
      <c r="D50" s="236"/>
    </row>
    <row r="51" s="114" customFormat="1" ht="25.05" customHeight="1" spans="1:4">
      <c r="A51" s="235" t="s">
        <v>686</v>
      </c>
      <c r="B51" s="120"/>
      <c r="C51" s="120"/>
      <c r="D51" s="236"/>
    </row>
    <row r="52" s="114" customFormat="1" ht="25.05" customHeight="1" spans="1:4">
      <c r="A52" s="235" t="s">
        <v>687</v>
      </c>
      <c r="B52" s="120"/>
      <c r="C52" s="120"/>
      <c r="D52" s="236"/>
    </row>
    <row r="53" s="114" customFormat="1" ht="25.05" customHeight="1" spans="1:4">
      <c r="A53" s="235" t="s">
        <v>688</v>
      </c>
      <c r="B53" s="120"/>
      <c r="C53" s="120"/>
      <c r="D53" s="236"/>
    </row>
    <row r="54" s="114" customFormat="1" ht="25.05" customHeight="1" spans="1:4">
      <c r="A54" s="235" t="s">
        <v>689</v>
      </c>
      <c r="B54" s="120"/>
      <c r="C54" s="120"/>
      <c r="D54" s="236"/>
    </row>
    <row r="55" s="114" customFormat="1" ht="25.05" customHeight="1" spans="1:4">
      <c r="A55" s="235" t="s">
        <v>690</v>
      </c>
      <c r="B55" s="120"/>
      <c r="C55" s="120"/>
      <c r="D55" s="236"/>
    </row>
    <row r="56" s="114" customFormat="1" ht="25.05" customHeight="1" spans="1:4">
      <c r="A56" s="235" t="s">
        <v>691</v>
      </c>
      <c r="B56" s="120"/>
      <c r="C56" s="120"/>
      <c r="D56" s="236"/>
    </row>
    <row r="57" s="114" customFormat="1" ht="25.05" customHeight="1" spans="1:4">
      <c r="A57" s="235" t="s">
        <v>692</v>
      </c>
      <c r="B57" s="120"/>
      <c r="C57" s="120"/>
      <c r="D57" s="236"/>
    </row>
    <row r="58" s="114" customFormat="1" ht="25.05" customHeight="1" spans="1:4">
      <c r="A58" s="235" t="s">
        <v>693</v>
      </c>
      <c r="B58" s="120"/>
      <c r="C58" s="120"/>
      <c r="D58" s="236"/>
    </row>
    <row r="59" s="114" customFormat="1" ht="25.05" customHeight="1" spans="1:4">
      <c r="A59" s="235" t="s">
        <v>694</v>
      </c>
      <c r="B59" s="120">
        <v>887</v>
      </c>
      <c r="C59" s="120">
        <v>887</v>
      </c>
      <c r="D59" s="236"/>
    </row>
    <row r="60" s="114" customFormat="1" ht="25.05" customHeight="1" spans="1:4">
      <c r="A60" s="235" t="s">
        <v>695</v>
      </c>
      <c r="B60" s="120"/>
      <c r="C60" s="120"/>
      <c r="D60" s="236"/>
    </row>
    <row r="61" s="114" customFormat="1" ht="25.05" customHeight="1" spans="1:4">
      <c r="A61" s="235" t="s">
        <v>696</v>
      </c>
      <c r="B61" s="120"/>
      <c r="C61" s="120"/>
      <c r="D61" s="236"/>
    </row>
    <row r="62" s="114" customFormat="1" ht="25.05" customHeight="1" spans="1:4">
      <c r="A62" s="235" t="s">
        <v>697</v>
      </c>
      <c r="B62" s="120">
        <v>887</v>
      </c>
      <c r="C62" s="120">
        <v>887</v>
      </c>
      <c r="D62" s="236"/>
    </row>
    <row r="63" s="114" customFormat="1" ht="25.05" customHeight="1" spans="1:4">
      <c r="A63" s="235" t="s">
        <v>698</v>
      </c>
      <c r="B63" s="120"/>
      <c r="C63" s="120"/>
      <c r="D63" s="236"/>
    </row>
    <row r="64" s="114" customFormat="1" ht="25.05" customHeight="1" spans="1:4">
      <c r="A64" s="235" t="s">
        <v>699</v>
      </c>
      <c r="B64" s="120">
        <v>243</v>
      </c>
      <c r="C64" s="120">
        <v>243</v>
      </c>
      <c r="D64" s="236"/>
    </row>
    <row r="65" s="114" customFormat="1" ht="25.05" customHeight="1" spans="1:4">
      <c r="A65" s="235" t="s">
        <v>700</v>
      </c>
      <c r="B65" s="120"/>
      <c r="C65" s="120"/>
      <c r="D65" s="236"/>
    </row>
    <row r="66" s="114" customFormat="1" ht="25.05" customHeight="1" spans="1:4">
      <c r="A66" s="235" t="s">
        <v>701</v>
      </c>
      <c r="B66" s="120">
        <v>243</v>
      </c>
      <c r="C66" s="120">
        <v>243</v>
      </c>
      <c r="D66" s="240"/>
    </row>
    <row r="67" s="114" customFormat="1" ht="25.05" customHeight="1" spans="1:4">
      <c r="A67" s="241" t="s">
        <v>702</v>
      </c>
      <c r="B67" s="242"/>
      <c r="C67" s="242"/>
      <c r="D67" s="243"/>
    </row>
    <row r="68" s="114" customFormat="1" ht="25.05" customHeight="1" spans="1:4">
      <c r="A68" s="244" t="s">
        <v>703</v>
      </c>
      <c r="B68" s="21">
        <v>327</v>
      </c>
      <c r="C68" s="21">
        <v>327</v>
      </c>
      <c r="D68" s="245"/>
    </row>
    <row r="69" s="114" customFormat="1" ht="25.05" customHeight="1" spans="1:4">
      <c r="A69" s="244" t="s">
        <v>704</v>
      </c>
      <c r="B69" s="21">
        <v>327</v>
      </c>
      <c r="C69" s="21">
        <v>327</v>
      </c>
      <c r="D69" s="245"/>
    </row>
    <row r="70" ht="25.05" customHeight="1" spans="1:4">
      <c r="A70" s="244" t="s">
        <v>705</v>
      </c>
      <c r="B70" s="21"/>
      <c r="C70" s="21"/>
      <c r="D70" s="246"/>
    </row>
    <row r="71" ht="25.05" customHeight="1" spans="1:4">
      <c r="A71" s="244" t="s">
        <v>706</v>
      </c>
      <c r="B71" s="21"/>
      <c r="C71" s="21"/>
      <c r="D71" s="246"/>
    </row>
    <row r="72" ht="25.05" customHeight="1" spans="1:4">
      <c r="A72" s="247" t="s">
        <v>707</v>
      </c>
      <c r="B72" s="248"/>
      <c r="C72" s="248"/>
      <c r="D72" s="173"/>
    </row>
    <row r="73" ht="25.05" customHeight="1" spans="1:4">
      <c r="A73" s="235" t="s">
        <v>708</v>
      </c>
      <c r="B73" s="249"/>
      <c r="C73" s="249"/>
      <c r="D73" s="173"/>
    </row>
    <row r="74" ht="25.05" customHeight="1" spans="1:4">
      <c r="A74" s="235" t="s">
        <v>709</v>
      </c>
      <c r="B74" s="249"/>
      <c r="C74" s="249"/>
      <c r="D74" s="173"/>
    </row>
    <row r="75" ht="25.05" customHeight="1" spans="1:4">
      <c r="A75" s="235" t="s">
        <v>710</v>
      </c>
      <c r="B75" s="120"/>
      <c r="C75" s="120"/>
      <c r="D75" s="173"/>
    </row>
    <row r="76" ht="25.05" customHeight="1" spans="1:4">
      <c r="A76" s="235" t="s">
        <v>711</v>
      </c>
      <c r="B76" s="120"/>
      <c r="C76" s="120"/>
      <c r="D76" s="173"/>
    </row>
    <row r="77" ht="25.05" customHeight="1" spans="1:4">
      <c r="A77" s="235" t="s">
        <v>712</v>
      </c>
      <c r="B77" s="120"/>
      <c r="C77" s="120"/>
      <c r="D77" s="173"/>
    </row>
    <row r="78" ht="25.05" customHeight="1" spans="1:4">
      <c r="A78" s="235" t="s">
        <v>713</v>
      </c>
      <c r="B78" s="120"/>
      <c r="C78" s="120"/>
      <c r="D78" s="173"/>
    </row>
    <row r="79" ht="25.05" customHeight="1" spans="1:4">
      <c r="A79" s="235" t="s">
        <v>714</v>
      </c>
      <c r="B79" s="120"/>
      <c r="C79" s="120"/>
      <c r="D79" s="173"/>
    </row>
    <row r="80" ht="25.05" customHeight="1" spans="1:4">
      <c r="A80" s="235" t="s">
        <v>715</v>
      </c>
      <c r="B80" s="120"/>
      <c r="C80" s="120"/>
      <c r="D80" s="173"/>
    </row>
    <row r="81" ht="25.05" customHeight="1" spans="1:4">
      <c r="A81" s="235" t="s">
        <v>716</v>
      </c>
      <c r="B81" s="120"/>
      <c r="C81" s="120"/>
      <c r="D81" s="173"/>
    </row>
    <row r="82" ht="25.05" customHeight="1" spans="1:4">
      <c r="A82" s="235" t="s">
        <v>717</v>
      </c>
      <c r="B82" s="120"/>
      <c r="C82" s="120"/>
      <c r="D82" s="173"/>
    </row>
    <row r="83" ht="25.05" customHeight="1" spans="1:4">
      <c r="A83" s="235" t="s">
        <v>718</v>
      </c>
      <c r="B83" s="120"/>
      <c r="C83" s="120"/>
      <c r="D83" s="173"/>
    </row>
    <row r="84" ht="25.05" customHeight="1" spans="1:4">
      <c r="A84" s="235" t="s">
        <v>719</v>
      </c>
      <c r="B84" s="120">
        <v>23</v>
      </c>
      <c r="C84" s="120">
        <v>23</v>
      </c>
      <c r="D84" s="173"/>
    </row>
    <row r="85" ht="25.05" customHeight="1" spans="1:4">
      <c r="A85" s="235" t="s">
        <v>720</v>
      </c>
      <c r="B85" s="120">
        <v>23</v>
      </c>
      <c r="C85" s="120">
        <v>23</v>
      </c>
      <c r="D85" s="173"/>
    </row>
    <row r="86" ht="25.05" customHeight="1" spans="1:4">
      <c r="A86" s="235" t="s">
        <v>721</v>
      </c>
      <c r="B86" s="120"/>
      <c r="C86" s="120"/>
      <c r="D86" s="173"/>
    </row>
    <row r="87" ht="25.05" customHeight="1" spans="1:4">
      <c r="A87" s="235" t="s">
        <v>722</v>
      </c>
      <c r="B87" s="120"/>
      <c r="C87" s="120"/>
      <c r="D87" s="173"/>
    </row>
    <row r="88" ht="25.05" customHeight="1" spans="1:4">
      <c r="A88" s="235" t="s">
        <v>723</v>
      </c>
      <c r="B88" s="120"/>
      <c r="C88" s="120"/>
      <c r="D88" s="173"/>
    </row>
    <row r="89" ht="25.05" customHeight="1" spans="1:4">
      <c r="A89" s="235" t="s">
        <v>724</v>
      </c>
      <c r="B89" s="120"/>
      <c r="C89" s="120"/>
      <c r="D89" s="173"/>
    </row>
    <row r="90" ht="25.05" customHeight="1" spans="1:4">
      <c r="A90" s="235" t="s">
        <v>725</v>
      </c>
      <c r="B90" s="120"/>
      <c r="C90" s="120"/>
      <c r="D90" s="173"/>
    </row>
    <row r="91" ht="25.05" customHeight="1" spans="1:4">
      <c r="A91" s="235" t="s">
        <v>726</v>
      </c>
      <c r="B91" s="120"/>
      <c r="C91" s="120"/>
      <c r="D91" s="173"/>
    </row>
  </sheetData>
  <mergeCells count="1">
    <mergeCell ref="A2:D2"/>
  </mergeCells>
  <printOptions horizontalCentered="1"/>
  <pageMargins left="0.751388888888889" right="0.751388888888889" top="0.393055555555556" bottom="0.275" header="0.196527777777778" footer="0.196527777777778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27"/>
  <sheetViews>
    <sheetView showZeros="0" workbookViewId="0">
      <pane xSplit="1" ySplit="4" topLeftCell="B12" activePane="bottomRight" state="frozen"/>
      <selection/>
      <selection pane="topRight"/>
      <selection pane="bottomLeft"/>
      <selection pane="bottomRight" activeCell="B1" sqref="B$1:E$1048576"/>
    </sheetView>
  </sheetViews>
  <sheetFormatPr defaultColWidth="13.775" defaultRowHeight="24" customHeight="1" outlineLevelCol="4"/>
  <cols>
    <col min="1" max="1" width="47.875" customWidth="1"/>
    <col min="2" max="5" width="15.75" customWidth="1"/>
  </cols>
  <sheetData>
    <row r="1" ht="29" customHeight="1" spans="1:1">
      <c r="A1" s="14" t="s">
        <v>0</v>
      </c>
    </row>
    <row r="2" ht="30" customHeight="1" spans="1:5">
      <c r="A2" s="15" t="s">
        <v>727</v>
      </c>
      <c r="B2" s="15"/>
      <c r="C2" s="15"/>
      <c r="D2" s="15"/>
      <c r="E2" s="15"/>
    </row>
    <row r="3" ht="18" customHeight="1" spans="1:5">
      <c r="A3" s="78" t="s">
        <v>728</v>
      </c>
      <c r="B3" s="215"/>
      <c r="C3" s="215"/>
      <c r="D3" s="215"/>
      <c r="E3" s="80" t="s">
        <v>33</v>
      </c>
    </row>
    <row r="4" ht="40.05" customHeight="1" spans="1:5">
      <c r="A4" s="64" t="s">
        <v>93</v>
      </c>
      <c r="B4" s="216" t="s">
        <v>729</v>
      </c>
      <c r="C4" s="217" t="s">
        <v>35</v>
      </c>
      <c r="D4" s="217" t="s">
        <v>730</v>
      </c>
      <c r="E4" s="64" t="s">
        <v>731</v>
      </c>
    </row>
    <row r="5" ht="25.05" customHeight="1" spans="1:5">
      <c r="A5" s="68" t="s">
        <v>732</v>
      </c>
      <c r="B5" s="218">
        <f>SUM(B6:B15)</f>
        <v>82220</v>
      </c>
      <c r="C5" s="218">
        <f>SUM(C6:C15)</f>
        <v>130000</v>
      </c>
      <c r="D5" s="219">
        <f>C5/B5*100</f>
        <v>158.112381415714</v>
      </c>
      <c r="E5" s="220"/>
    </row>
    <row r="6" ht="25.05" customHeight="1" spans="1:5">
      <c r="A6" s="65" t="s">
        <v>733</v>
      </c>
      <c r="B6" s="218"/>
      <c r="C6" s="218"/>
      <c r="D6" s="219"/>
      <c r="E6" s="221"/>
    </row>
    <row r="7" ht="25.05" customHeight="1" spans="1:5">
      <c r="A7" s="65" t="s">
        <v>734</v>
      </c>
      <c r="B7" s="218"/>
      <c r="C7" s="218"/>
      <c r="D7" s="219"/>
      <c r="E7" s="221"/>
    </row>
    <row r="8" ht="25.05" customHeight="1" spans="1:5">
      <c r="A8" s="65" t="s">
        <v>735</v>
      </c>
      <c r="B8" s="218">
        <v>1</v>
      </c>
      <c r="C8" s="218"/>
      <c r="D8" s="219">
        <f t="shared" ref="D6:D27" si="0">C8/B8*100</f>
        <v>0</v>
      </c>
      <c r="E8" s="221"/>
    </row>
    <row r="9" ht="25.05" customHeight="1" spans="1:5">
      <c r="A9" s="65" t="s">
        <v>736</v>
      </c>
      <c r="B9" s="218">
        <v>81716</v>
      </c>
      <c r="C9" s="218">
        <v>130000</v>
      </c>
      <c r="D9" s="219">
        <f t="shared" si="0"/>
        <v>159.087571589407</v>
      </c>
      <c r="E9" s="222"/>
    </row>
    <row r="10" ht="25.05" customHeight="1" spans="1:5">
      <c r="A10" s="65" t="s">
        <v>737</v>
      </c>
      <c r="B10" s="218"/>
      <c r="C10" s="218"/>
      <c r="D10" s="219"/>
      <c r="E10" s="222"/>
    </row>
    <row r="11" ht="25.05" customHeight="1" spans="1:5">
      <c r="A11" s="65" t="s">
        <v>738</v>
      </c>
      <c r="B11" s="218"/>
      <c r="C11" s="218"/>
      <c r="D11" s="219"/>
      <c r="E11" s="222"/>
    </row>
    <row r="12" ht="25.05" customHeight="1" spans="1:5">
      <c r="A12" s="65" t="s">
        <v>739</v>
      </c>
      <c r="B12" s="218"/>
      <c r="C12" s="218"/>
      <c r="D12" s="219"/>
      <c r="E12" s="222"/>
    </row>
    <row r="13" ht="25.05" customHeight="1" spans="1:5">
      <c r="A13" s="65" t="s">
        <v>740</v>
      </c>
      <c r="B13" s="218"/>
      <c r="C13" s="218"/>
      <c r="D13" s="219"/>
      <c r="E13" s="222"/>
    </row>
    <row r="14" s="114" customFormat="1" ht="25.05" customHeight="1" spans="1:5">
      <c r="A14" s="65" t="s">
        <v>741</v>
      </c>
      <c r="B14" s="218"/>
      <c r="C14" s="218"/>
      <c r="D14" s="219"/>
      <c r="E14" s="222"/>
    </row>
    <row r="15" ht="25.05" customHeight="1" spans="1:5">
      <c r="A15" s="65" t="s">
        <v>742</v>
      </c>
      <c r="B15" s="218">
        <v>503</v>
      </c>
      <c r="C15" s="218"/>
      <c r="D15" s="219">
        <f t="shared" si="0"/>
        <v>0</v>
      </c>
      <c r="E15" s="222"/>
    </row>
    <row r="16" ht="25.05" customHeight="1" spans="1:5">
      <c r="A16" s="68" t="s">
        <v>743</v>
      </c>
      <c r="B16" s="218">
        <f>SUM(B17:B18)</f>
        <v>48400</v>
      </c>
      <c r="C16" s="218">
        <f>SUM(C17:C18)</f>
        <v>0</v>
      </c>
      <c r="D16" s="219">
        <f t="shared" si="0"/>
        <v>0</v>
      </c>
      <c r="E16" s="223"/>
    </row>
    <row r="17" ht="25.05" customHeight="1" spans="1:5">
      <c r="A17" s="65" t="s">
        <v>744</v>
      </c>
      <c r="B17" s="218"/>
      <c r="C17" s="218"/>
      <c r="D17" s="219"/>
      <c r="E17" s="222"/>
    </row>
    <row r="18" ht="25.05" customHeight="1" spans="1:5">
      <c r="A18" s="65" t="s">
        <v>745</v>
      </c>
      <c r="B18" s="218">
        <v>48400</v>
      </c>
      <c r="C18" s="218"/>
      <c r="D18" s="219">
        <f t="shared" si="0"/>
        <v>0</v>
      </c>
      <c r="E18" s="222"/>
    </row>
    <row r="19" ht="25.05" customHeight="1" spans="1:5">
      <c r="A19" s="123" t="s">
        <v>746</v>
      </c>
      <c r="B19" s="93">
        <f>B5+B16</f>
        <v>130620</v>
      </c>
      <c r="C19" s="93">
        <f>C5+C16</f>
        <v>130000</v>
      </c>
      <c r="D19" s="219">
        <f t="shared" si="0"/>
        <v>99.525340682897</v>
      </c>
      <c r="E19" s="222"/>
    </row>
    <row r="20" ht="25.05" customHeight="1" spans="1:5">
      <c r="A20" s="224"/>
      <c r="B20" s="225"/>
      <c r="C20" s="218"/>
      <c r="D20" s="219"/>
      <c r="E20" s="226"/>
    </row>
    <row r="21" ht="25.05" customHeight="1" spans="1:5">
      <c r="A21" s="118" t="s">
        <v>747</v>
      </c>
      <c r="B21" s="227">
        <f>SUM(B22:B23)</f>
        <v>21873</v>
      </c>
      <c r="C21" s="227">
        <f>SUM(C22:C23)</f>
        <v>1401</v>
      </c>
      <c r="D21" s="219">
        <f t="shared" si="0"/>
        <v>6.40515704292964</v>
      </c>
      <c r="E21" s="228"/>
    </row>
    <row r="22" ht="25.05" customHeight="1" spans="1:5">
      <c r="A22" s="229" t="s">
        <v>748</v>
      </c>
      <c r="B22" s="227">
        <v>21875</v>
      </c>
      <c r="C22" s="218">
        <v>1401</v>
      </c>
      <c r="D22" s="219">
        <f t="shared" si="0"/>
        <v>6.40457142857143</v>
      </c>
      <c r="E22" s="228"/>
    </row>
    <row r="23" ht="25.05" customHeight="1" spans="1:5">
      <c r="A23" s="229" t="s">
        <v>749</v>
      </c>
      <c r="B23" s="230">
        <v>-2</v>
      </c>
      <c r="C23" s="218"/>
      <c r="D23" s="219">
        <f t="shared" si="0"/>
        <v>0</v>
      </c>
      <c r="E23" s="112"/>
    </row>
    <row r="24" ht="25.05" customHeight="1" spans="1:5">
      <c r="A24" s="231" t="s">
        <v>750</v>
      </c>
      <c r="B24" s="230">
        <v>10270</v>
      </c>
      <c r="C24" s="218">
        <v>33608</v>
      </c>
      <c r="D24" s="219">
        <f t="shared" si="0"/>
        <v>327.244401168452</v>
      </c>
      <c r="E24" s="112"/>
    </row>
    <row r="25" ht="25.05" customHeight="1" spans="1:5">
      <c r="A25" s="231" t="s">
        <v>751</v>
      </c>
      <c r="B25" s="230">
        <v>4228</v>
      </c>
      <c r="C25" s="218"/>
      <c r="D25" s="219">
        <f t="shared" si="0"/>
        <v>0</v>
      </c>
      <c r="E25" s="112"/>
    </row>
    <row r="26" ht="25.05" customHeight="1" spans="1:5">
      <c r="A26" s="229" t="s">
        <v>752</v>
      </c>
      <c r="B26" s="230"/>
      <c r="C26" s="218"/>
      <c r="D26" s="219"/>
      <c r="E26" s="112"/>
    </row>
    <row r="27" ht="25.05" customHeight="1" spans="1:5">
      <c r="A27" s="115" t="s">
        <v>753</v>
      </c>
      <c r="B27" s="232">
        <f>B19+B21+B24+B25+B26</f>
        <v>166991</v>
      </c>
      <c r="C27" s="232">
        <f>C19+C21+C24+C25+C26</f>
        <v>165009</v>
      </c>
      <c r="D27" s="219">
        <f t="shared" si="0"/>
        <v>98.8131096885461</v>
      </c>
      <c r="E27" s="228"/>
    </row>
  </sheetData>
  <mergeCells count="1">
    <mergeCell ref="A2:E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26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B4" sqref="B4"/>
    </sheetView>
  </sheetViews>
  <sheetFormatPr defaultColWidth="13.775" defaultRowHeight="24" customHeight="1" outlineLevelCol="7"/>
  <cols>
    <col min="1" max="1" width="32" style="114" customWidth="1"/>
    <col min="2" max="2" width="12.775" style="114" customWidth="1"/>
    <col min="3" max="3" width="14" style="114" customWidth="1"/>
    <col min="4" max="4" width="14.5583333333333" style="114" customWidth="1"/>
    <col min="5" max="6" width="12.5583333333333" style="114" customWidth="1"/>
    <col min="7" max="7" width="10.6666666666667" style="114" customWidth="1"/>
    <col min="8" max="8" width="11.5" style="114" customWidth="1"/>
    <col min="9" max="16384" width="13.775" style="114"/>
  </cols>
  <sheetData>
    <row r="1" ht="29" customHeight="1" spans="1:1">
      <c r="A1" s="203" t="s">
        <v>0</v>
      </c>
    </row>
    <row r="2" ht="30" customHeight="1" spans="1:8">
      <c r="A2" s="15" t="s">
        <v>754</v>
      </c>
      <c r="B2" s="15"/>
      <c r="C2" s="15"/>
      <c r="D2" s="15"/>
      <c r="E2" s="15"/>
      <c r="F2" s="15"/>
      <c r="G2" s="15"/>
      <c r="H2" s="15"/>
    </row>
    <row r="3" ht="18" customHeight="1" spans="1:8">
      <c r="A3" s="78" t="s">
        <v>755</v>
      </c>
      <c r="B3" s="6"/>
      <c r="C3" s="6"/>
      <c r="D3" s="6"/>
      <c r="E3" s="204"/>
      <c r="F3" s="204"/>
      <c r="G3" s="6"/>
      <c r="H3" s="80" t="s">
        <v>33</v>
      </c>
    </row>
    <row r="4" ht="40.05" customHeight="1" spans="1:8">
      <c r="A4" s="81" t="s">
        <v>756</v>
      </c>
      <c r="B4" s="205" t="s">
        <v>95</v>
      </c>
      <c r="C4" s="81" t="s">
        <v>224</v>
      </c>
      <c r="D4" s="81" t="s">
        <v>757</v>
      </c>
      <c r="E4" s="81" t="s">
        <v>758</v>
      </c>
      <c r="F4" s="205" t="s">
        <v>759</v>
      </c>
      <c r="G4" s="81" t="s">
        <v>760</v>
      </c>
      <c r="H4" s="81" t="s">
        <v>731</v>
      </c>
    </row>
    <row r="5" ht="25.05" customHeight="1" spans="1:8">
      <c r="A5" s="65" t="s">
        <v>761</v>
      </c>
      <c r="B5" s="206"/>
      <c r="C5" s="206"/>
      <c r="D5" s="206"/>
      <c r="E5" s="207"/>
      <c r="F5" s="207"/>
      <c r="G5" s="208"/>
      <c r="H5" s="209"/>
    </row>
    <row r="6" ht="25.05" customHeight="1" spans="1:8">
      <c r="A6" s="68" t="s">
        <v>762</v>
      </c>
      <c r="B6" s="206"/>
      <c r="C6" s="206"/>
      <c r="D6" s="206"/>
      <c r="E6" s="207"/>
      <c r="F6" s="207"/>
      <c r="G6" s="208"/>
      <c r="H6" s="209"/>
    </row>
    <row r="7" ht="25.05" customHeight="1" spans="1:8">
      <c r="A7" s="65" t="s">
        <v>763</v>
      </c>
      <c r="B7" s="206">
        <v>154337</v>
      </c>
      <c r="C7" s="206">
        <v>123630</v>
      </c>
      <c r="D7" s="206"/>
      <c r="E7" s="207">
        <v>30707</v>
      </c>
      <c r="F7" s="207">
        <v>55789</v>
      </c>
      <c r="G7" s="208">
        <f>B7/F7*100</f>
        <v>276.644141318181</v>
      </c>
      <c r="H7" s="209"/>
    </row>
    <row r="8" ht="25.05" customHeight="1" spans="1:8">
      <c r="A8" s="65" t="s">
        <v>764</v>
      </c>
      <c r="B8" s="206">
        <v>248</v>
      </c>
      <c r="C8" s="206"/>
      <c r="D8" s="206"/>
      <c r="E8" s="207">
        <v>2</v>
      </c>
      <c r="F8" s="207">
        <v>46</v>
      </c>
      <c r="G8" s="208">
        <f>B8/F8*100</f>
        <v>539.130434782609</v>
      </c>
      <c r="H8" s="209"/>
    </row>
    <row r="9" ht="25.05" customHeight="1" spans="1:8">
      <c r="A9" s="65" t="s">
        <v>765</v>
      </c>
      <c r="B9" s="206"/>
      <c r="C9" s="206"/>
      <c r="D9" s="206"/>
      <c r="E9" s="207"/>
      <c r="F9" s="207"/>
      <c r="G9" s="208"/>
      <c r="H9" s="209"/>
    </row>
    <row r="10" ht="25.05" customHeight="1" spans="1:8">
      <c r="A10" s="65" t="s">
        <v>766</v>
      </c>
      <c r="B10" s="206"/>
      <c r="C10" s="206"/>
      <c r="D10" s="206"/>
      <c r="E10" s="207"/>
      <c r="F10" s="207"/>
      <c r="G10" s="208"/>
      <c r="H10" s="209"/>
    </row>
    <row r="11" ht="25.05" customHeight="1" spans="1:8">
      <c r="A11" s="65" t="s">
        <v>767</v>
      </c>
      <c r="B11" s="206">
        <v>4054</v>
      </c>
      <c r="C11" s="206"/>
      <c r="D11" s="206"/>
      <c r="E11" s="207">
        <v>2899</v>
      </c>
      <c r="F11" s="207">
        <f>17464+403</f>
        <v>17867</v>
      </c>
      <c r="G11" s="208">
        <f>B11/F11*100</f>
        <v>22.6898751888957</v>
      </c>
      <c r="H11" s="209"/>
    </row>
    <row r="12" ht="25.05" customHeight="1" spans="1:8">
      <c r="A12" s="65" t="s">
        <v>768</v>
      </c>
      <c r="B12" s="206">
        <v>5870</v>
      </c>
      <c r="C12" s="206">
        <v>5870</v>
      </c>
      <c r="D12" s="206"/>
      <c r="E12" s="207"/>
      <c r="F12" s="207">
        <v>4371</v>
      </c>
      <c r="G12" s="208">
        <f>B12/F12*100</f>
        <v>134.294211850835</v>
      </c>
      <c r="H12" s="209"/>
    </row>
    <row r="13" ht="25.05" customHeight="1" spans="1:8">
      <c r="A13" s="65" t="s">
        <v>769</v>
      </c>
      <c r="B13" s="206"/>
      <c r="C13" s="206"/>
      <c r="D13" s="206"/>
      <c r="E13" s="207"/>
      <c r="F13" s="207"/>
      <c r="G13" s="208"/>
      <c r="H13" s="209"/>
    </row>
    <row r="14" ht="25.05" customHeight="1" spans="1:8">
      <c r="A14" s="123" t="s">
        <v>770</v>
      </c>
      <c r="B14" s="210">
        <f>SUM(B5:B13)</f>
        <v>164509</v>
      </c>
      <c r="C14" s="210">
        <f>SUM(C5:C13)</f>
        <v>129500</v>
      </c>
      <c r="D14" s="210">
        <f>SUM(D5:D13)</f>
        <v>0</v>
      </c>
      <c r="E14" s="210">
        <f>SUM(E5:E13)</f>
        <v>33608</v>
      </c>
      <c r="F14" s="210">
        <f>SUM(F5:F13)</f>
        <v>78073</v>
      </c>
      <c r="G14" s="208">
        <f>B14/F14*100</f>
        <v>210.711769753948</v>
      </c>
      <c r="H14" s="211"/>
    </row>
    <row r="15" ht="25.05" customHeight="1" spans="1:8">
      <c r="A15" s="118" t="s">
        <v>771</v>
      </c>
      <c r="B15" s="212"/>
      <c r="C15" s="212"/>
      <c r="D15" s="212"/>
      <c r="E15" s="212"/>
      <c r="F15" s="212"/>
      <c r="G15" s="208"/>
      <c r="H15" s="211"/>
    </row>
    <row r="16" ht="25.05" customHeight="1" spans="1:8">
      <c r="A16" s="65" t="s">
        <v>772</v>
      </c>
      <c r="B16" s="206"/>
      <c r="C16" s="206"/>
      <c r="D16" s="206"/>
      <c r="E16" s="206"/>
      <c r="F16" s="206"/>
      <c r="G16" s="208"/>
      <c r="H16" s="209"/>
    </row>
    <row r="17" ht="25.05" customHeight="1" spans="1:8">
      <c r="A17" s="65" t="s">
        <v>773</v>
      </c>
      <c r="B17" s="206"/>
      <c r="C17" s="206"/>
      <c r="D17" s="206"/>
      <c r="E17" s="206"/>
      <c r="F17" s="206"/>
      <c r="G17" s="208"/>
      <c r="H17" s="209"/>
    </row>
    <row r="18" ht="25.05" customHeight="1" spans="1:8">
      <c r="A18" s="65" t="s">
        <v>774</v>
      </c>
      <c r="B18" s="206">
        <v>500</v>
      </c>
      <c r="C18" s="206">
        <v>500</v>
      </c>
      <c r="D18" s="206"/>
      <c r="E18" s="206"/>
      <c r="F18" s="206"/>
      <c r="G18" s="208"/>
      <c r="H18" s="209"/>
    </row>
    <row r="19" ht="25.05" customHeight="1" spans="1:8">
      <c r="A19" s="123" t="s">
        <v>775</v>
      </c>
      <c r="B19" s="213">
        <f>B14+B15+B18</f>
        <v>165009</v>
      </c>
      <c r="C19" s="213">
        <f>C14+C15+C18</f>
        <v>130000</v>
      </c>
      <c r="D19" s="213">
        <f>D14+D15+D18</f>
        <v>0</v>
      </c>
      <c r="E19" s="213">
        <f>E14+E15+E18</f>
        <v>33608</v>
      </c>
      <c r="F19" s="213">
        <f>F14+F15+F18</f>
        <v>78073</v>
      </c>
      <c r="G19" s="208">
        <f>B19/F19*100</f>
        <v>211.352196021672</v>
      </c>
      <c r="H19" s="213"/>
    </row>
    <row r="20" customHeight="1" spans="2:7">
      <c r="B20" s="214"/>
      <c r="C20" s="214"/>
      <c r="D20" s="214"/>
      <c r="E20" s="214"/>
      <c r="F20" s="214"/>
      <c r="G20" s="214"/>
    </row>
    <row r="21" customHeight="1" spans="2:7">
      <c r="B21" s="214"/>
      <c r="C21" s="214"/>
      <c r="D21" s="214"/>
      <c r="E21" s="214"/>
      <c r="F21" s="214"/>
      <c r="G21" s="214"/>
    </row>
    <row r="22" customHeight="1" spans="2:7">
      <c r="B22" s="214"/>
      <c r="C22" s="214"/>
      <c r="D22" s="214"/>
      <c r="E22" s="214"/>
      <c r="F22" s="214"/>
      <c r="G22" s="214"/>
    </row>
    <row r="23" customHeight="1" spans="2:7">
      <c r="B23" s="214"/>
      <c r="C23" s="214"/>
      <c r="D23" s="214"/>
      <c r="E23" s="214"/>
      <c r="F23" s="214"/>
      <c r="G23" s="214"/>
    </row>
    <row r="24" customHeight="1" spans="2:7">
      <c r="B24" s="214"/>
      <c r="C24" s="214"/>
      <c r="D24" s="214"/>
      <c r="E24" s="214"/>
      <c r="F24" s="214"/>
      <c r="G24" s="214"/>
    </row>
    <row r="25" customHeight="1" spans="2:7">
      <c r="B25" s="214"/>
      <c r="C25" s="214"/>
      <c r="D25" s="214"/>
      <c r="E25" s="214"/>
      <c r="F25" s="214"/>
      <c r="G25" s="214"/>
    </row>
    <row r="26" customHeight="1" spans="2:7">
      <c r="B26" s="214"/>
      <c r="C26" s="214"/>
      <c r="D26" s="214"/>
      <c r="E26" s="214"/>
      <c r="F26" s="214"/>
      <c r="G26" s="214"/>
    </row>
  </sheetData>
  <mergeCells count="1">
    <mergeCell ref="A2:H2"/>
  </mergeCells>
  <printOptions horizontalCentered="1"/>
  <pageMargins left="0.751388888888889" right="0.590277777777778" top="0.786805555555556" bottom="0.786805555555556" header="0.5" footer="0.5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showZeros="0" workbookViewId="0">
      <pane xSplit="2" ySplit="4" topLeftCell="C41" activePane="bottomRight" state="frozen"/>
      <selection/>
      <selection pane="topRight"/>
      <selection pane="bottomLeft"/>
      <selection pane="bottomRight" activeCell="C1" sqref="C$1:G$1048576"/>
    </sheetView>
  </sheetViews>
  <sheetFormatPr defaultColWidth="13.775" defaultRowHeight="24" customHeight="1" outlineLevelCol="6"/>
  <cols>
    <col min="1" max="1" width="48.25" style="187" customWidth="1"/>
    <col min="2" max="2" width="15.8916666666667" style="187" customWidth="1"/>
    <col min="3" max="7" width="10.5" style="187" customWidth="1"/>
    <col min="8" max="16384" width="13.775" style="187"/>
  </cols>
  <sheetData>
    <row r="1" ht="29" customHeight="1" spans="1:1">
      <c r="A1" s="188" t="s">
        <v>0</v>
      </c>
    </row>
    <row r="2" ht="30" customHeight="1" spans="1:7">
      <c r="A2" s="128" t="s">
        <v>776</v>
      </c>
      <c r="B2" s="128"/>
      <c r="C2" s="128"/>
      <c r="D2" s="128"/>
      <c r="E2" s="128"/>
      <c r="F2" s="128"/>
      <c r="G2" s="128"/>
    </row>
    <row r="3" ht="18" customHeight="1" spans="1:7">
      <c r="A3" s="174" t="s">
        <v>777</v>
      </c>
      <c r="B3" s="175"/>
      <c r="C3" s="175"/>
      <c r="D3" s="189"/>
      <c r="E3" s="175"/>
      <c r="F3" s="190"/>
      <c r="G3" s="177" t="s">
        <v>33</v>
      </c>
    </row>
    <row r="4" ht="60" customHeight="1" spans="1:7">
      <c r="A4" s="191" t="s">
        <v>756</v>
      </c>
      <c r="B4" s="192" t="s">
        <v>95</v>
      </c>
      <c r="C4" s="192" t="s">
        <v>778</v>
      </c>
      <c r="D4" s="192" t="s">
        <v>779</v>
      </c>
      <c r="E4" s="192" t="s">
        <v>757</v>
      </c>
      <c r="F4" s="192" t="s">
        <v>195</v>
      </c>
      <c r="G4" s="191" t="s">
        <v>731</v>
      </c>
    </row>
    <row r="5" ht="25.05" customHeight="1" spans="1:7">
      <c r="A5" s="193" t="s">
        <v>770</v>
      </c>
      <c r="B5" s="194">
        <v>164509</v>
      </c>
      <c r="C5" s="194">
        <f>C6+C9+C12+C16+C19+C31+C34+C48+C52</f>
        <v>129500</v>
      </c>
      <c r="D5" s="194">
        <f>D6+D9+D12+D16+D19+D31+D34+D48+D52</f>
        <v>129500</v>
      </c>
      <c r="E5" s="194">
        <f>E6+E9+E12+E16+E19+E31+E34+E48+E52</f>
        <v>0</v>
      </c>
      <c r="F5" s="194">
        <f>F6+F9+F12+F16+F19+F31+F34+F48+F52</f>
        <v>33608</v>
      </c>
      <c r="G5" s="195"/>
    </row>
    <row r="6" ht="25.05" customHeight="1" spans="1:7">
      <c r="A6" s="196" t="s">
        <v>761</v>
      </c>
      <c r="B6" s="197">
        <v>0</v>
      </c>
      <c r="C6" s="197"/>
      <c r="D6" s="197"/>
      <c r="E6" s="197"/>
      <c r="F6" s="198"/>
      <c r="G6" s="199"/>
    </row>
    <row r="7" s="187" customFormat="1" ht="25.05" customHeight="1" spans="1:7">
      <c r="A7" s="200" t="s">
        <v>780</v>
      </c>
      <c r="B7" s="197">
        <v>0</v>
      </c>
      <c r="C7" s="197"/>
      <c r="D7" s="197"/>
      <c r="E7" s="197"/>
      <c r="F7" s="197"/>
      <c r="G7" s="199"/>
    </row>
    <row r="8" s="187" customFormat="1" ht="25.05" customHeight="1" spans="1:7">
      <c r="A8" s="200" t="s">
        <v>781</v>
      </c>
      <c r="B8" s="197">
        <v>0</v>
      </c>
      <c r="C8" s="197"/>
      <c r="D8" s="197"/>
      <c r="E8" s="197"/>
      <c r="F8" s="198"/>
      <c r="G8" s="199"/>
    </row>
    <row r="9" ht="25.05" customHeight="1" spans="1:7">
      <c r="A9" s="200" t="s">
        <v>762</v>
      </c>
      <c r="B9" s="197">
        <v>0</v>
      </c>
      <c r="C9" s="197"/>
      <c r="D9" s="197"/>
      <c r="E9" s="197"/>
      <c r="F9" s="197"/>
      <c r="G9" s="195"/>
    </row>
    <row r="10" ht="25.05" customHeight="1" spans="1:7">
      <c r="A10" s="200" t="s">
        <v>782</v>
      </c>
      <c r="B10" s="197">
        <v>0</v>
      </c>
      <c r="C10" s="197"/>
      <c r="D10" s="197"/>
      <c r="E10" s="197"/>
      <c r="F10" s="197"/>
      <c r="G10" s="195"/>
    </row>
    <row r="11" ht="25.05" customHeight="1" spans="1:7">
      <c r="A11" s="200" t="s">
        <v>783</v>
      </c>
      <c r="B11" s="197">
        <v>0</v>
      </c>
      <c r="C11" s="197"/>
      <c r="D11" s="197"/>
      <c r="E11" s="197"/>
      <c r="F11" s="198"/>
      <c r="G11" s="195"/>
    </row>
    <row r="12" ht="25.05" customHeight="1" spans="1:7">
      <c r="A12" s="200" t="s">
        <v>763</v>
      </c>
      <c r="B12" s="197">
        <v>154337</v>
      </c>
      <c r="C12" s="197">
        <f>130000-500-5870</f>
        <v>123630</v>
      </c>
      <c r="D12" s="197">
        <f>130000-500-5870</f>
        <v>123630</v>
      </c>
      <c r="E12" s="197"/>
      <c r="F12" s="197">
        <v>30707</v>
      </c>
      <c r="G12" s="195"/>
    </row>
    <row r="13" ht="25.05" customHeight="1" spans="1:7">
      <c r="A13" s="200" t="s">
        <v>784</v>
      </c>
      <c r="B13" s="197">
        <v>152989</v>
      </c>
      <c r="C13" s="197">
        <v>123630</v>
      </c>
      <c r="D13" s="197">
        <v>123630</v>
      </c>
      <c r="E13" s="197"/>
      <c r="F13" s="197">
        <v>29359</v>
      </c>
      <c r="G13" s="195"/>
    </row>
    <row r="14" ht="25.05" customHeight="1" spans="1:7">
      <c r="A14" s="200" t="s">
        <v>785</v>
      </c>
      <c r="B14" s="197">
        <v>0</v>
      </c>
      <c r="C14" s="197"/>
      <c r="D14" s="197"/>
      <c r="E14" s="197"/>
      <c r="F14" s="198"/>
      <c r="G14" s="195"/>
    </row>
    <row r="15" ht="25.05" customHeight="1" spans="1:7">
      <c r="A15" s="200" t="s">
        <v>786</v>
      </c>
      <c r="B15" s="197">
        <v>152989</v>
      </c>
      <c r="C15" s="197">
        <v>123630</v>
      </c>
      <c r="D15" s="197">
        <v>123630</v>
      </c>
      <c r="E15" s="197"/>
      <c r="F15" s="198">
        <v>29359</v>
      </c>
      <c r="G15" s="195"/>
    </row>
    <row r="16" ht="25.05" customHeight="1" spans="1:7">
      <c r="A16" s="200" t="s">
        <v>764</v>
      </c>
      <c r="B16" s="197">
        <v>248</v>
      </c>
      <c r="C16" s="197"/>
      <c r="D16" s="197"/>
      <c r="E16" s="197"/>
      <c r="F16" s="197">
        <v>2</v>
      </c>
      <c r="G16" s="195"/>
    </row>
    <row r="17" ht="25.05" customHeight="1" spans="1:7">
      <c r="A17" s="200" t="s">
        <v>787</v>
      </c>
      <c r="B17" s="197">
        <v>52</v>
      </c>
      <c r="C17" s="197"/>
      <c r="D17" s="197"/>
      <c r="E17" s="197"/>
      <c r="F17" s="197">
        <v>2</v>
      </c>
      <c r="G17" s="195"/>
    </row>
    <row r="18" ht="25.05" customHeight="1" spans="1:7">
      <c r="A18" s="200" t="s">
        <v>788</v>
      </c>
      <c r="B18" s="197">
        <v>52</v>
      </c>
      <c r="C18" s="197"/>
      <c r="D18" s="197"/>
      <c r="E18" s="197"/>
      <c r="F18" s="198">
        <v>2</v>
      </c>
      <c r="G18" s="195"/>
    </row>
    <row r="19" ht="25.05" customHeight="1" spans="1:7">
      <c r="A19" s="200" t="s">
        <v>765</v>
      </c>
      <c r="B19" s="197">
        <v>0</v>
      </c>
      <c r="C19" s="197"/>
      <c r="D19" s="197"/>
      <c r="E19" s="197"/>
      <c r="F19" s="197"/>
      <c r="G19" s="195"/>
    </row>
    <row r="20" ht="25.05" customHeight="1" spans="1:7">
      <c r="A20" s="200" t="s">
        <v>789</v>
      </c>
      <c r="B20" s="197">
        <v>0</v>
      </c>
      <c r="C20" s="197"/>
      <c r="D20" s="197"/>
      <c r="E20" s="197"/>
      <c r="F20" s="197"/>
      <c r="G20" s="195"/>
    </row>
    <row r="21" ht="25.05" customHeight="1" spans="1:7">
      <c r="A21" s="200" t="s">
        <v>790</v>
      </c>
      <c r="B21" s="197">
        <v>0</v>
      </c>
      <c r="C21" s="197"/>
      <c r="D21" s="197"/>
      <c r="E21" s="197"/>
      <c r="F21" s="198"/>
      <c r="G21" s="195"/>
    </row>
    <row r="22" ht="25.05" customHeight="1" spans="1:7">
      <c r="A22" s="200" t="s">
        <v>791</v>
      </c>
      <c r="B22" s="197">
        <v>0</v>
      </c>
      <c r="C22" s="197"/>
      <c r="D22" s="197"/>
      <c r="E22" s="197"/>
      <c r="F22" s="198"/>
      <c r="G22" s="195"/>
    </row>
    <row r="23" ht="25.05" customHeight="1" spans="1:7">
      <c r="A23" s="200" t="s">
        <v>792</v>
      </c>
      <c r="B23" s="197">
        <v>0</v>
      </c>
      <c r="C23" s="197"/>
      <c r="D23" s="197"/>
      <c r="E23" s="197"/>
      <c r="F23" s="198"/>
      <c r="G23" s="195"/>
    </row>
    <row r="24" ht="25.05" customHeight="1" spans="1:7">
      <c r="A24" s="200" t="s">
        <v>793</v>
      </c>
      <c r="B24" s="197">
        <v>0</v>
      </c>
      <c r="C24" s="197"/>
      <c r="D24" s="197"/>
      <c r="E24" s="197"/>
      <c r="F24" s="198"/>
      <c r="G24" s="195"/>
    </row>
    <row r="25" ht="25.05" customHeight="1" spans="1:7">
      <c r="A25" s="200" t="s">
        <v>794</v>
      </c>
      <c r="B25" s="197">
        <v>0</v>
      </c>
      <c r="C25" s="197"/>
      <c r="D25" s="197"/>
      <c r="E25" s="197"/>
      <c r="F25" s="197"/>
      <c r="G25" s="195"/>
    </row>
    <row r="26" ht="25.05" customHeight="1" spans="1:7">
      <c r="A26" s="200" t="s">
        <v>795</v>
      </c>
      <c r="B26" s="197">
        <v>0</v>
      </c>
      <c r="C26" s="197"/>
      <c r="D26" s="197"/>
      <c r="E26" s="197"/>
      <c r="F26" s="197"/>
      <c r="G26" s="195"/>
    </row>
    <row r="27" ht="25.05" customHeight="1" spans="1:7">
      <c r="A27" s="200" t="s">
        <v>796</v>
      </c>
      <c r="B27" s="197">
        <v>0</v>
      </c>
      <c r="C27" s="197"/>
      <c r="D27" s="197"/>
      <c r="E27" s="197"/>
      <c r="F27" s="198"/>
      <c r="G27" s="195"/>
    </row>
    <row r="28" ht="25.05" customHeight="1" spans="1:7">
      <c r="A28" s="200" t="s">
        <v>797</v>
      </c>
      <c r="B28" s="197">
        <v>0</v>
      </c>
      <c r="C28" s="197"/>
      <c r="D28" s="197"/>
      <c r="E28" s="197"/>
      <c r="F28" s="198"/>
      <c r="G28" s="195"/>
    </row>
    <row r="29" ht="25.05" customHeight="1" spans="1:7">
      <c r="A29" s="200" t="s">
        <v>798</v>
      </c>
      <c r="B29" s="197">
        <v>0</v>
      </c>
      <c r="C29" s="197"/>
      <c r="D29" s="197"/>
      <c r="E29" s="197"/>
      <c r="F29" s="197"/>
      <c r="G29" s="195"/>
    </row>
    <row r="30" ht="25.05" customHeight="1" spans="1:7">
      <c r="A30" s="200" t="s">
        <v>799</v>
      </c>
      <c r="B30" s="197">
        <v>0</v>
      </c>
      <c r="C30" s="197"/>
      <c r="D30" s="197"/>
      <c r="E30" s="197"/>
      <c r="F30" s="197"/>
      <c r="G30" s="195"/>
    </row>
    <row r="31" ht="25.05" customHeight="1" spans="1:7">
      <c r="A31" s="200" t="s">
        <v>766</v>
      </c>
      <c r="B31" s="197">
        <v>0</v>
      </c>
      <c r="C31" s="197"/>
      <c r="D31" s="197"/>
      <c r="E31" s="197"/>
      <c r="F31" s="197"/>
      <c r="G31" s="195"/>
    </row>
    <row r="32" ht="25.05" customHeight="1" spans="1:7">
      <c r="A32" s="200" t="s">
        <v>800</v>
      </c>
      <c r="B32" s="197">
        <v>0</v>
      </c>
      <c r="C32" s="197"/>
      <c r="D32" s="197"/>
      <c r="E32" s="197"/>
      <c r="F32" s="197"/>
      <c r="G32" s="195"/>
    </row>
    <row r="33" ht="25.05" customHeight="1" spans="1:7">
      <c r="A33" s="200" t="s">
        <v>801</v>
      </c>
      <c r="B33" s="197">
        <v>0</v>
      </c>
      <c r="C33" s="197"/>
      <c r="D33" s="197"/>
      <c r="E33" s="197"/>
      <c r="F33" s="198"/>
      <c r="G33" s="195"/>
    </row>
    <row r="34" ht="25.05" customHeight="1" spans="1:7">
      <c r="A34" s="200" t="s">
        <v>767</v>
      </c>
      <c r="B34" s="197">
        <v>4054</v>
      </c>
      <c r="C34" s="197"/>
      <c r="D34" s="197"/>
      <c r="E34" s="197"/>
      <c r="F34" s="197">
        <v>2899</v>
      </c>
      <c r="G34" s="195"/>
    </row>
    <row r="35" ht="25.05" customHeight="1" spans="1:7">
      <c r="A35" s="200" t="s">
        <v>802</v>
      </c>
      <c r="B35" s="197">
        <v>2487</v>
      </c>
      <c r="C35" s="197"/>
      <c r="D35" s="197"/>
      <c r="E35" s="197"/>
      <c r="F35" s="197">
        <v>2487</v>
      </c>
      <c r="G35" s="195"/>
    </row>
    <row r="36" ht="25.05" customHeight="1" spans="1:7">
      <c r="A36" s="201" t="s">
        <v>803</v>
      </c>
      <c r="B36" s="197">
        <v>2487</v>
      </c>
      <c r="C36" s="197"/>
      <c r="D36" s="197"/>
      <c r="E36" s="197"/>
      <c r="F36" s="198">
        <v>2487</v>
      </c>
      <c r="G36" s="195"/>
    </row>
    <row r="37" ht="25.05" customHeight="1" spans="1:7">
      <c r="A37" s="200" t="s">
        <v>804</v>
      </c>
      <c r="B37" s="197">
        <v>0</v>
      </c>
      <c r="C37" s="197"/>
      <c r="D37" s="197"/>
      <c r="E37" s="197"/>
      <c r="F37" s="198"/>
      <c r="G37" s="195"/>
    </row>
    <row r="38" ht="25.05" customHeight="1" spans="1:7">
      <c r="A38" s="200" t="s">
        <v>805</v>
      </c>
      <c r="B38" s="197">
        <v>0</v>
      </c>
      <c r="C38" s="197"/>
      <c r="D38" s="197"/>
      <c r="E38" s="197"/>
      <c r="F38" s="197"/>
      <c r="G38" s="195"/>
    </row>
    <row r="39" ht="25.05" customHeight="1" spans="1:7">
      <c r="A39" s="200" t="s">
        <v>806</v>
      </c>
      <c r="B39" s="197">
        <v>0</v>
      </c>
      <c r="C39" s="197"/>
      <c r="D39" s="197"/>
      <c r="E39" s="197"/>
      <c r="F39" s="198"/>
      <c r="G39" s="195"/>
    </row>
    <row r="40" ht="25.05" customHeight="1" spans="1:7">
      <c r="A40" s="200" t="s">
        <v>807</v>
      </c>
      <c r="B40" s="197">
        <v>0</v>
      </c>
      <c r="C40" s="197"/>
      <c r="D40" s="197"/>
      <c r="E40" s="197"/>
      <c r="F40" s="198"/>
      <c r="G40" s="195"/>
    </row>
    <row r="41" ht="25.05" customHeight="1" spans="1:7">
      <c r="A41" s="200" t="s">
        <v>808</v>
      </c>
      <c r="B41" s="197">
        <v>0</v>
      </c>
      <c r="C41" s="197"/>
      <c r="D41" s="197"/>
      <c r="E41" s="197"/>
      <c r="F41" s="198"/>
      <c r="G41" s="195"/>
    </row>
    <row r="42" ht="25.05" customHeight="1" spans="1:7">
      <c r="A42" s="200" t="s">
        <v>809</v>
      </c>
      <c r="B42" s="197">
        <v>1262</v>
      </c>
      <c r="C42" s="197"/>
      <c r="D42" s="197"/>
      <c r="E42" s="197"/>
      <c r="F42" s="197">
        <v>107</v>
      </c>
      <c r="G42" s="195"/>
    </row>
    <row r="43" ht="25.05" customHeight="1" spans="1:7">
      <c r="A43" s="200" t="s">
        <v>810</v>
      </c>
      <c r="B43" s="197">
        <v>225</v>
      </c>
      <c r="C43" s="197"/>
      <c r="D43" s="197"/>
      <c r="E43" s="197"/>
      <c r="F43" s="198">
        <v>83</v>
      </c>
      <c r="G43" s="195"/>
    </row>
    <row r="44" ht="25.05" customHeight="1" spans="1:7">
      <c r="A44" s="200" t="s">
        <v>811</v>
      </c>
      <c r="B44" s="197">
        <v>11</v>
      </c>
      <c r="C44" s="197"/>
      <c r="D44" s="197"/>
      <c r="E44" s="197"/>
      <c r="F44" s="198">
        <v>10</v>
      </c>
      <c r="G44" s="195"/>
    </row>
    <row r="45" ht="25.05" customHeight="1" spans="1:7">
      <c r="A45" s="200" t="s">
        <v>812</v>
      </c>
      <c r="B45" s="197">
        <v>0</v>
      </c>
      <c r="C45" s="197"/>
      <c r="D45" s="197"/>
      <c r="E45" s="197"/>
      <c r="F45" s="198"/>
      <c r="G45" s="195"/>
    </row>
    <row r="46" ht="25.05" customHeight="1" spans="1:7">
      <c r="A46" s="200" t="s">
        <v>813</v>
      </c>
      <c r="B46" s="197">
        <v>26</v>
      </c>
      <c r="C46" s="197"/>
      <c r="D46" s="197"/>
      <c r="E46" s="197"/>
      <c r="F46" s="198">
        <v>14</v>
      </c>
      <c r="G46" s="195"/>
    </row>
    <row r="47" ht="25.05" customHeight="1" spans="1:7">
      <c r="A47" s="200" t="s">
        <v>814</v>
      </c>
      <c r="B47" s="197">
        <v>0</v>
      </c>
      <c r="C47" s="197"/>
      <c r="D47" s="197"/>
      <c r="E47" s="197"/>
      <c r="F47" s="198"/>
      <c r="G47" s="195"/>
    </row>
    <row r="48" ht="25.05" customHeight="1" spans="1:7">
      <c r="A48" s="200" t="s">
        <v>768</v>
      </c>
      <c r="B48" s="197">
        <v>5870</v>
      </c>
      <c r="C48" s="197">
        <v>5870</v>
      </c>
      <c r="D48" s="197">
        <v>5870</v>
      </c>
      <c r="E48" s="197"/>
      <c r="F48" s="202"/>
      <c r="G48" s="195"/>
    </row>
    <row r="49" ht="25.05" customHeight="1" spans="1:7">
      <c r="A49" s="200" t="s">
        <v>815</v>
      </c>
      <c r="B49" s="197">
        <v>5870</v>
      </c>
      <c r="C49" s="197">
        <v>5870</v>
      </c>
      <c r="D49" s="197">
        <v>5870</v>
      </c>
      <c r="E49" s="197"/>
      <c r="F49" s="197"/>
      <c r="G49" s="195"/>
    </row>
    <row r="50" ht="25.05" customHeight="1" spans="1:7">
      <c r="A50" s="200" t="s">
        <v>816</v>
      </c>
      <c r="B50" s="197">
        <v>0</v>
      </c>
      <c r="C50" s="197"/>
      <c r="D50" s="197"/>
      <c r="E50" s="197"/>
      <c r="F50" s="198"/>
      <c r="G50" s="195"/>
    </row>
    <row r="51" ht="25.05" customHeight="1" spans="1:7">
      <c r="A51" s="200" t="s">
        <v>817</v>
      </c>
      <c r="B51" s="197">
        <v>5870</v>
      </c>
      <c r="C51" s="197">
        <v>5870</v>
      </c>
      <c r="D51" s="197">
        <v>5870</v>
      </c>
      <c r="E51" s="197"/>
      <c r="F51" s="198"/>
      <c r="G51" s="195"/>
    </row>
    <row r="52" ht="25.05" customHeight="1" spans="1:7">
      <c r="A52" s="185" t="s">
        <v>769</v>
      </c>
      <c r="B52" s="197">
        <v>0</v>
      </c>
      <c r="C52" s="197"/>
      <c r="D52" s="197"/>
      <c r="E52" s="197"/>
      <c r="F52" s="198"/>
      <c r="G52" s="195"/>
    </row>
    <row r="53" ht="25.05" customHeight="1" spans="1:7">
      <c r="A53" s="201" t="s">
        <v>818</v>
      </c>
      <c r="B53" s="197">
        <v>0</v>
      </c>
      <c r="C53" s="197"/>
      <c r="D53" s="197"/>
      <c r="E53" s="197"/>
      <c r="F53" s="198"/>
      <c r="G53" s="195"/>
    </row>
  </sheetData>
  <mergeCells count="1">
    <mergeCell ref="A2:G2"/>
  </mergeCells>
  <printOptions horizontalCentered="1"/>
  <pageMargins left="0.751388888888889" right="0.751388888888889" top="0.786805555555556" bottom="0.314583333333333" header="0.5" footer="0.118055555555556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6" sqref="A6"/>
    </sheetView>
  </sheetViews>
  <sheetFormatPr defaultColWidth="13.775" defaultRowHeight="24" customHeight="1" outlineLevelCol="6"/>
  <cols>
    <col min="1" max="1" width="26" style="126" customWidth="1"/>
    <col min="2" max="2" width="15.25" style="126" customWidth="1"/>
    <col min="3" max="3" width="13.775" style="126" customWidth="1"/>
    <col min="4" max="4" width="11.875" style="126" customWidth="1"/>
    <col min="5" max="5" width="11.3333333333333" style="126" customWidth="1"/>
    <col min="6" max="6" width="12" style="126" customWidth="1"/>
    <col min="7" max="7" width="10.75" style="126" customWidth="1"/>
    <col min="8" max="16384" width="13.775" style="126"/>
  </cols>
  <sheetData>
    <row r="1" ht="29" customHeight="1" spans="1:1">
      <c r="A1" s="127" t="s">
        <v>0</v>
      </c>
    </row>
    <row r="2" ht="30" customHeight="1" spans="1:7">
      <c r="A2" s="128" t="s">
        <v>819</v>
      </c>
      <c r="B2" s="128"/>
      <c r="C2" s="128"/>
      <c r="D2" s="128"/>
      <c r="E2" s="128"/>
      <c r="F2" s="128"/>
      <c r="G2" s="128"/>
    </row>
    <row r="3" ht="18" customHeight="1" spans="1:7">
      <c r="A3" s="174" t="s">
        <v>820</v>
      </c>
      <c r="B3" s="175"/>
      <c r="C3" s="176"/>
      <c r="D3" s="176"/>
      <c r="E3" s="175"/>
      <c r="F3" s="176"/>
      <c r="G3" s="177" t="s">
        <v>33</v>
      </c>
    </row>
    <row r="4" ht="30" customHeight="1" spans="1:7">
      <c r="A4" s="178" t="s">
        <v>578</v>
      </c>
      <c r="B4" s="178" t="s">
        <v>35</v>
      </c>
      <c r="C4" s="178" t="s">
        <v>821</v>
      </c>
      <c r="D4" s="178" t="s">
        <v>822</v>
      </c>
      <c r="E4" s="178" t="s">
        <v>757</v>
      </c>
      <c r="F4" s="178" t="s">
        <v>195</v>
      </c>
      <c r="G4" s="178" t="s">
        <v>36</v>
      </c>
    </row>
    <row r="5" ht="24.9" customHeight="1" spans="1:7">
      <c r="A5" s="179" t="s">
        <v>192</v>
      </c>
      <c r="B5" s="180">
        <f>SUM(B6:B15)</f>
        <v>164509</v>
      </c>
      <c r="C5" s="180">
        <f>SUM(C6:C15)</f>
        <v>129500</v>
      </c>
      <c r="D5" s="180">
        <f>SUM(D6:D15)</f>
        <v>1401</v>
      </c>
      <c r="E5" s="180">
        <f>SUM(E6:E15)</f>
        <v>0</v>
      </c>
      <c r="F5" s="180">
        <f>SUM(F6:F15)</f>
        <v>33608</v>
      </c>
      <c r="G5" s="180"/>
    </row>
    <row r="6" ht="24.9" customHeight="1" spans="1:7">
      <c r="A6" s="181" t="s">
        <v>579</v>
      </c>
      <c r="B6" s="182">
        <v>0</v>
      </c>
      <c r="C6" s="182">
        <v>0</v>
      </c>
      <c r="D6" s="183"/>
      <c r="E6" s="183"/>
      <c r="F6" s="184"/>
      <c r="G6" s="180"/>
    </row>
    <row r="7" ht="24.9" customHeight="1" spans="1:7">
      <c r="A7" s="181" t="s">
        <v>580</v>
      </c>
      <c r="B7" s="182">
        <v>946</v>
      </c>
      <c r="C7" s="182"/>
      <c r="D7" s="183">
        <v>2</v>
      </c>
      <c r="E7" s="183"/>
      <c r="F7" s="183">
        <v>943</v>
      </c>
      <c r="G7" s="180"/>
    </row>
    <row r="8" ht="24.9" customHeight="1" spans="1:7">
      <c r="A8" s="181" t="s">
        <v>581</v>
      </c>
      <c r="B8" s="182">
        <v>137663</v>
      </c>
      <c r="C8" s="182">
        <v>107774</v>
      </c>
      <c r="D8" s="183">
        <v>1050</v>
      </c>
      <c r="E8" s="183"/>
      <c r="F8" s="183">
        <v>32327</v>
      </c>
      <c r="G8" s="180"/>
    </row>
    <row r="9" ht="24.9" customHeight="1" spans="1:7">
      <c r="A9" s="185" t="s">
        <v>582</v>
      </c>
      <c r="B9" s="182">
        <v>3486</v>
      </c>
      <c r="C9" s="182"/>
      <c r="D9" s="183">
        <v>12</v>
      </c>
      <c r="E9" s="183"/>
      <c r="F9" s="184"/>
      <c r="G9" s="180"/>
    </row>
    <row r="10" ht="24.9" customHeight="1" spans="1:7">
      <c r="A10" s="185" t="s">
        <v>583</v>
      </c>
      <c r="B10" s="182">
        <v>12</v>
      </c>
      <c r="C10" s="182"/>
      <c r="D10" s="183">
        <v>142</v>
      </c>
      <c r="E10" s="183"/>
      <c r="F10" s="184"/>
      <c r="G10" s="180"/>
    </row>
    <row r="11" ht="24.9" customHeight="1" spans="1:7">
      <c r="A11" s="185" t="s">
        <v>584</v>
      </c>
      <c r="B11" s="182">
        <v>142</v>
      </c>
      <c r="C11" s="182">
        <v>15856</v>
      </c>
      <c r="D11" s="183"/>
      <c r="E11" s="183"/>
      <c r="F11" s="184">
        <v>248</v>
      </c>
      <c r="G11" s="180"/>
    </row>
    <row r="12" ht="24.9" customHeight="1" spans="1:7">
      <c r="A12" s="185" t="s">
        <v>585</v>
      </c>
      <c r="B12" s="182">
        <v>16104</v>
      </c>
      <c r="C12" s="182"/>
      <c r="D12" s="183"/>
      <c r="E12" s="183"/>
      <c r="F12" s="184"/>
      <c r="G12" s="180"/>
    </row>
    <row r="13" ht="24.9" customHeight="1" spans="1:7">
      <c r="A13" s="185" t="s">
        <v>586</v>
      </c>
      <c r="B13" s="182">
        <v>286</v>
      </c>
      <c r="C13" s="182"/>
      <c r="D13" s="183">
        <v>195</v>
      </c>
      <c r="E13" s="183"/>
      <c r="F13" s="184">
        <v>90</v>
      </c>
      <c r="G13" s="180"/>
    </row>
    <row r="14" ht="24.9" customHeight="1" spans="1:7">
      <c r="A14" s="185" t="s">
        <v>823</v>
      </c>
      <c r="B14" s="182">
        <v>5870</v>
      </c>
      <c r="C14" s="182">
        <v>5870</v>
      </c>
      <c r="D14" s="183"/>
      <c r="E14" s="183"/>
      <c r="F14" s="184"/>
      <c r="G14" s="180"/>
    </row>
    <row r="15" ht="24.9" customHeight="1" spans="1:7">
      <c r="A15" s="185" t="s">
        <v>824</v>
      </c>
      <c r="B15" s="182"/>
      <c r="C15" s="183"/>
      <c r="D15" s="183"/>
      <c r="E15" s="183"/>
      <c r="F15" s="184"/>
      <c r="G15" s="186"/>
    </row>
  </sheetData>
  <mergeCells count="1">
    <mergeCell ref="A2:G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workbookViewId="0">
      <pane xSplit="1" ySplit="4" topLeftCell="B18" activePane="bottomRight" state="frozen"/>
      <selection/>
      <selection pane="topRight"/>
      <selection pane="bottomLeft"/>
      <selection pane="bottomRight" activeCell="D32" sqref="D32"/>
    </sheetView>
  </sheetViews>
  <sheetFormatPr defaultColWidth="13.775" defaultRowHeight="24" customHeight="1" outlineLevelCol="3"/>
  <cols>
    <col min="1" max="1" width="47.625" customWidth="1"/>
    <col min="2" max="3" width="17.775" customWidth="1"/>
    <col min="4" max="4" width="25.1083333333333" customWidth="1"/>
  </cols>
  <sheetData>
    <row r="1" ht="29" customHeight="1" spans="1:1">
      <c r="A1" s="14" t="s">
        <v>0</v>
      </c>
    </row>
    <row r="2" ht="30" customHeight="1" spans="1:4">
      <c r="A2" s="15" t="s">
        <v>825</v>
      </c>
      <c r="B2" s="15"/>
      <c r="C2" s="15"/>
      <c r="D2" s="15"/>
    </row>
    <row r="3" ht="18" customHeight="1" spans="1:4">
      <c r="A3" s="78" t="s">
        <v>826</v>
      </c>
      <c r="B3" s="6"/>
      <c r="C3" s="6"/>
      <c r="D3" s="80" t="s">
        <v>33</v>
      </c>
    </row>
    <row r="4" ht="37.2" customHeight="1" spans="1:4">
      <c r="A4" s="91" t="s">
        <v>827</v>
      </c>
      <c r="B4" s="91" t="s">
        <v>35</v>
      </c>
      <c r="C4" s="91" t="s">
        <v>640</v>
      </c>
      <c r="D4" s="91" t="s">
        <v>36</v>
      </c>
    </row>
    <row r="5" ht="24.9" customHeight="1" spans="1:4">
      <c r="A5" s="115" t="s">
        <v>192</v>
      </c>
      <c r="B5" s="83">
        <f>B6+B17</f>
        <v>1401</v>
      </c>
      <c r="C5" s="83">
        <f>C6+C17</f>
        <v>1401</v>
      </c>
      <c r="D5" s="117"/>
    </row>
    <row r="6" ht="24.9" customHeight="1" spans="1:4">
      <c r="A6" s="118" t="s">
        <v>828</v>
      </c>
      <c r="B6" s="119">
        <f>SUM(B7:B16)</f>
        <v>246</v>
      </c>
      <c r="C6" s="119">
        <f>SUM(C7:C16)</f>
        <v>246</v>
      </c>
      <c r="D6" s="121"/>
    </row>
    <row r="7" s="114" customFormat="1" ht="24.75" customHeight="1" spans="1:4">
      <c r="A7" s="122" t="s">
        <v>829</v>
      </c>
      <c r="B7" s="119"/>
      <c r="C7" s="120"/>
      <c r="D7" s="121"/>
    </row>
    <row r="8" s="114" customFormat="1" ht="24.75" customHeight="1" spans="1:4">
      <c r="A8" s="122" t="s">
        <v>830</v>
      </c>
      <c r="B8" s="119"/>
      <c r="C8" s="120"/>
      <c r="D8" s="121"/>
    </row>
    <row r="9" s="114" customFormat="1" ht="24.75" customHeight="1" spans="1:4">
      <c r="A9" s="122" t="s">
        <v>831</v>
      </c>
      <c r="B9" s="119"/>
      <c r="C9" s="120"/>
      <c r="D9" s="121"/>
    </row>
    <row r="10" s="114" customFormat="1" ht="24.75" customHeight="1" spans="1:4">
      <c r="A10" s="122" t="s">
        <v>832</v>
      </c>
      <c r="B10" s="119"/>
      <c r="C10" s="120"/>
      <c r="D10" s="121"/>
    </row>
    <row r="11" s="114" customFormat="1" ht="24.75" customHeight="1" spans="1:4">
      <c r="A11" s="122" t="s">
        <v>833</v>
      </c>
      <c r="B11" s="119"/>
      <c r="C11" s="120"/>
      <c r="D11" s="121"/>
    </row>
    <row r="12" s="114" customFormat="1" ht="24.75" customHeight="1" spans="1:4">
      <c r="A12" s="122" t="s">
        <v>834</v>
      </c>
      <c r="B12" s="119">
        <v>246</v>
      </c>
      <c r="C12" s="120">
        <v>246</v>
      </c>
      <c r="D12" s="121"/>
    </row>
    <row r="13" s="114" customFormat="1" ht="24.75" customHeight="1" spans="1:4">
      <c r="A13" s="122" t="s">
        <v>835</v>
      </c>
      <c r="B13" s="119"/>
      <c r="C13" s="120"/>
      <c r="D13" s="121"/>
    </row>
    <row r="14" s="114" customFormat="1" ht="24.75" customHeight="1" spans="1:4">
      <c r="A14" s="122" t="s">
        <v>836</v>
      </c>
      <c r="B14" s="119"/>
      <c r="C14" s="120"/>
      <c r="D14" s="121"/>
    </row>
    <row r="15" s="114" customFormat="1" ht="24.75" customHeight="1" spans="1:4">
      <c r="A15" s="122" t="s">
        <v>837</v>
      </c>
      <c r="B15" s="119"/>
      <c r="C15" s="120"/>
      <c r="D15" s="121"/>
    </row>
    <row r="16" s="114" customFormat="1" ht="24.75" customHeight="1" spans="1:4">
      <c r="A16" s="122" t="s">
        <v>838</v>
      </c>
      <c r="B16" s="119"/>
      <c r="C16" s="120"/>
      <c r="D16" s="121"/>
    </row>
    <row r="17" s="114" customFormat="1" ht="24.75" customHeight="1" spans="1:4">
      <c r="A17" s="122" t="s">
        <v>839</v>
      </c>
      <c r="B17" s="119">
        <f>SUM(B18:B33)</f>
        <v>1155</v>
      </c>
      <c r="C17" s="119">
        <f>SUM(C18:C33)</f>
        <v>1155</v>
      </c>
      <c r="D17" s="121"/>
    </row>
    <row r="18" s="114" customFormat="1" ht="24.75" customHeight="1" spans="1:4">
      <c r="A18" s="122" t="s">
        <v>840</v>
      </c>
      <c r="B18" s="119"/>
      <c r="C18" s="120"/>
      <c r="D18" s="121"/>
    </row>
    <row r="19" s="114" customFormat="1" ht="24.75" customHeight="1" spans="1:4">
      <c r="A19" s="122" t="s">
        <v>841</v>
      </c>
      <c r="B19" s="119"/>
      <c r="C19" s="120"/>
      <c r="D19" s="121"/>
    </row>
    <row r="20" s="114" customFormat="1" ht="24.75" customHeight="1" spans="1:4">
      <c r="A20" s="122" t="s">
        <v>842</v>
      </c>
      <c r="B20" s="119"/>
      <c r="C20" s="120"/>
      <c r="D20" s="121"/>
    </row>
    <row r="21" s="114" customFormat="1" ht="24.75" customHeight="1" spans="1:4">
      <c r="A21" s="122" t="s">
        <v>843</v>
      </c>
      <c r="B21" s="119"/>
      <c r="C21" s="120"/>
      <c r="D21" s="121"/>
    </row>
    <row r="22" s="114" customFormat="1" ht="24.75" customHeight="1" spans="1:4">
      <c r="A22" s="122" t="s">
        <v>844</v>
      </c>
      <c r="B22" s="119">
        <v>1155</v>
      </c>
      <c r="C22" s="120">
        <v>1155</v>
      </c>
      <c r="D22" s="121"/>
    </row>
    <row r="23" s="114" customFormat="1" ht="24.75" customHeight="1" spans="1:4">
      <c r="A23" s="122" t="s">
        <v>845</v>
      </c>
      <c r="B23" s="119"/>
      <c r="C23" s="120"/>
      <c r="D23" s="121"/>
    </row>
    <row r="24" s="114" customFormat="1" ht="24.75" customHeight="1" spans="1:4">
      <c r="A24" s="122" t="s">
        <v>846</v>
      </c>
      <c r="B24" s="119"/>
      <c r="C24" s="120"/>
      <c r="D24" s="121"/>
    </row>
    <row r="25" s="114" customFormat="1" ht="24.75" customHeight="1" spans="1:4">
      <c r="A25" s="122" t="s">
        <v>847</v>
      </c>
      <c r="B25" s="119"/>
      <c r="C25" s="120"/>
      <c r="D25" s="121"/>
    </row>
    <row r="26" s="114" customFormat="1" ht="24.75" customHeight="1" spans="1:4">
      <c r="A26" s="122" t="s">
        <v>848</v>
      </c>
      <c r="B26" s="119"/>
      <c r="C26" s="120"/>
      <c r="D26" s="121"/>
    </row>
    <row r="27" s="114" customFormat="1" ht="24.75" customHeight="1" spans="1:4">
      <c r="A27" s="122" t="s">
        <v>849</v>
      </c>
      <c r="B27" s="119"/>
      <c r="C27" s="120"/>
      <c r="D27" s="121"/>
    </row>
    <row r="28" s="114" customFormat="1" ht="24.75" customHeight="1" spans="1:4">
      <c r="A28" s="167" t="s">
        <v>850</v>
      </c>
      <c r="B28" s="168"/>
      <c r="C28" s="169"/>
      <c r="D28" s="170"/>
    </row>
    <row r="29" s="114" customFormat="1" ht="24.75" customHeight="1" spans="1:4">
      <c r="A29" s="25" t="s">
        <v>851</v>
      </c>
      <c r="B29" s="171"/>
      <c r="C29" s="21"/>
      <c r="D29" s="172"/>
    </row>
    <row r="30" customHeight="1" spans="1:4">
      <c r="A30" s="25" t="s">
        <v>852</v>
      </c>
      <c r="B30" s="171"/>
      <c r="C30" s="171"/>
      <c r="D30" s="173"/>
    </row>
    <row r="31" customHeight="1" spans="1:4">
      <c r="A31" s="25" t="s">
        <v>853</v>
      </c>
      <c r="B31" s="171"/>
      <c r="C31" s="171"/>
      <c r="D31" s="173"/>
    </row>
    <row r="32" customHeight="1" spans="1:4">
      <c r="A32" s="25" t="s">
        <v>854</v>
      </c>
      <c r="B32" s="171"/>
      <c r="C32" s="171"/>
      <c r="D32" s="173"/>
    </row>
    <row r="33" customHeight="1" spans="1:4">
      <c r="A33" s="25" t="s">
        <v>855</v>
      </c>
      <c r="B33" s="171"/>
      <c r="C33" s="171"/>
      <c r="D33" s="173"/>
    </row>
    <row r="34" customHeight="1" spans="2:2">
      <c r="B34" s="166"/>
    </row>
    <row r="35" customHeight="1" spans="2:2">
      <c r="B35" s="166"/>
    </row>
    <row r="36" customHeight="1" spans="2:2">
      <c r="B36" s="166"/>
    </row>
    <row r="37" customHeight="1" spans="2:2">
      <c r="B37" s="166"/>
    </row>
    <row r="38" customHeight="1" spans="2:2">
      <c r="B38" s="166"/>
    </row>
    <row r="39" customHeight="1" spans="2:2">
      <c r="B39" s="166"/>
    </row>
    <row r="40" customHeight="1" spans="2:2">
      <c r="B40" s="166"/>
    </row>
    <row r="41" customHeight="1" spans="2:2">
      <c r="B41" s="166"/>
    </row>
    <row r="42" customHeight="1" spans="2:2">
      <c r="B42" s="166"/>
    </row>
    <row r="43" customHeight="1" spans="2:2">
      <c r="B43" s="166"/>
    </row>
  </sheetData>
  <mergeCells count="1">
    <mergeCell ref="A2:D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41"/>
  <sheetViews>
    <sheetView showZeros="0" workbookViewId="0">
      <pane xSplit="1" ySplit="4" topLeftCell="B11" activePane="bottomRight" state="frozen"/>
      <selection/>
      <selection pane="topRight"/>
      <selection pane="bottomLeft"/>
      <selection pane="bottomRight" activeCell="C15" sqref="C15"/>
    </sheetView>
  </sheetViews>
  <sheetFormatPr defaultColWidth="13.775" defaultRowHeight="24" customHeight="1" outlineLevelCol="4"/>
  <cols>
    <col min="1" max="1" width="38.875" customWidth="1"/>
    <col min="2" max="3" width="15.4416666666667" customWidth="1"/>
    <col min="4" max="4" width="17.4416666666667" customWidth="1"/>
    <col min="5" max="5" width="22" customWidth="1"/>
  </cols>
  <sheetData>
    <row r="1" ht="29" customHeight="1" spans="1:1">
      <c r="A1" s="14" t="s">
        <v>0</v>
      </c>
    </row>
    <row r="2" ht="30" customHeight="1" spans="1:5">
      <c r="A2" s="15" t="s">
        <v>856</v>
      </c>
      <c r="B2" s="15"/>
      <c r="C2" s="15"/>
      <c r="D2" s="15"/>
      <c r="E2" s="15"/>
    </row>
    <row r="3" ht="18" customHeight="1" spans="1:5">
      <c r="A3" s="78" t="s">
        <v>857</v>
      </c>
      <c r="B3" s="78"/>
      <c r="C3" s="78"/>
      <c r="D3" s="79"/>
      <c r="E3" s="80" t="s">
        <v>33</v>
      </c>
    </row>
    <row r="4" ht="30" customHeight="1" spans="1:5">
      <c r="A4" s="91" t="s">
        <v>858</v>
      </c>
      <c r="B4" s="156" t="s">
        <v>729</v>
      </c>
      <c r="C4" s="156" t="s">
        <v>35</v>
      </c>
      <c r="D4" s="156" t="s">
        <v>730</v>
      </c>
      <c r="E4" s="91" t="s">
        <v>36</v>
      </c>
    </row>
    <row r="5" ht="25.05" customHeight="1" spans="1:5">
      <c r="A5" s="65" t="s">
        <v>859</v>
      </c>
      <c r="B5" s="12"/>
      <c r="C5" s="12"/>
      <c r="D5" s="157"/>
      <c r="E5" s="158"/>
    </row>
    <row r="6" ht="25.05" customHeight="1" spans="1:5">
      <c r="A6" s="65" t="s">
        <v>860</v>
      </c>
      <c r="B6" s="12"/>
      <c r="C6" s="12"/>
      <c r="D6" s="157"/>
      <c r="E6" s="158"/>
    </row>
    <row r="7" ht="25.05" customHeight="1" spans="1:5">
      <c r="A7" s="159" t="s">
        <v>861</v>
      </c>
      <c r="B7" s="12"/>
      <c r="C7" s="12"/>
      <c r="D7" s="157"/>
      <c r="E7" s="160"/>
    </row>
    <row r="8" ht="25.05" customHeight="1" spans="1:5">
      <c r="A8" s="159" t="s">
        <v>862</v>
      </c>
      <c r="B8" s="12"/>
      <c r="C8" s="12"/>
      <c r="D8" s="157"/>
      <c r="E8" s="160"/>
    </row>
    <row r="9" ht="25.05" customHeight="1" spans="1:5">
      <c r="A9" s="159" t="s">
        <v>863</v>
      </c>
      <c r="B9" s="12"/>
      <c r="C9" s="12"/>
      <c r="D9" s="157"/>
      <c r="E9" s="160"/>
    </row>
    <row r="10" ht="25.05" customHeight="1" spans="1:5">
      <c r="A10" s="159" t="s">
        <v>864</v>
      </c>
      <c r="B10" s="12"/>
      <c r="C10" s="12"/>
      <c r="D10" s="157"/>
      <c r="E10" s="160"/>
    </row>
    <row r="11" ht="25.05" customHeight="1" spans="1:5">
      <c r="A11" s="159" t="s">
        <v>865</v>
      </c>
      <c r="B11" s="12"/>
      <c r="C11" s="12"/>
      <c r="D11" s="157"/>
      <c r="E11" s="160"/>
    </row>
    <row r="12" ht="25.05" customHeight="1" spans="1:5">
      <c r="A12" s="159" t="s">
        <v>866</v>
      </c>
      <c r="B12" s="12"/>
      <c r="C12" s="12"/>
      <c r="D12" s="157"/>
      <c r="E12" s="160"/>
    </row>
    <row r="13" ht="25.05" customHeight="1" spans="1:5">
      <c r="A13" s="159" t="s">
        <v>867</v>
      </c>
      <c r="B13" s="12"/>
      <c r="C13" s="12"/>
      <c r="D13" s="157"/>
      <c r="E13" s="160"/>
    </row>
    <row r="14" ht="25.05" customHeight="1" spans="1:5">
      <c r="A14" s="68" t="s">
        <v>868</v>
      </c>
      <c r="B14" s="12"/>
      <c r="C14" s="12"/>
      <c r="D14" s="157"/>
      <c r="E14" s="160"/>
    </row>
    <row r="15" ht="25.05" customHeight="1" spans="1:5">
      <c r="A15" s="68" t="s">
        <v>869</v>
      </c>
      <c r="B15" s="12"/>
      <c r="C15" s="12"/>
      <c r="D15" s="157"/>
      <c r="E15" s="160"/>
    </row>
    <row r="16" ht="25.05" customHeight="1" spans="1:5">
      <c r="A16" s="68" t="s">
        <v>870</v>
      </c>
      <c r="B16" s="12"/>
      <c r="C16" s="12"/>
      <c r="D16" s="157"/>
      <c r="E16" s="160"/>
    </row>
    <row r="17" ht="25.05" customHeight="1" spans="1:5">
      <c r="A17" s="123" t="s">
        <v>871</v>
      </c>
      <c r="B17" s="93"/>
      <c r="C17" s="10"/>
      <c r="D17" s="161"/>
      <c r="E17" s="162"/>
    </row>
    <row r="18" ht="25.05" customHeight="1" spans="1:5">
      <c r="A18" s="68" t="s">
        <v>872</v>
      </c>
      <c r="B18" s="12"/>
      <c r="C18" s="12"/>
      <c r="D18" s="157"/>
      <c r="E18" s="162"/>
    </row>
    <row r="19" ht="25.05" customHeight="1" spans="1:5">
      <c r="A19" s="159" t="s">
        <v>873</v>
      </c>
      <c r="B19" s="163">
        <v>5</v>
      </c>
      <c r="C19" s="164">
        <v>5</v>
      </c>
      <c r="D19" s="157">
        <f>C19/B19*100</f>
        <v>100</v>
      </c>
      <c r="E19" s="160"/>
    </row>
    <row r="20" ht="25.05" customHeight="1" spans="1:5">
      <c r="A20" s="165" t="s">
        <v>874</v>
      </c>
      <c r="B20" s="163"/>
      <c r="C20" s="66"/>
      <c r="D20" s="157"/>
      <c r="E20" s="160"/>
    </row>
    <row r="21" ht="25.05" customHeight="1" spans="1:5">
      <c r="A21" s="115" t="s">
        <v>875</v>
      </c>
      <c r="B21" s="93">
        <v>5</v>
      </c>
      <c r="C21" s="10">
        <v>5</v>
      </c>
      <c r="D21" s="157">
        <f>C21/B21*100</f>
        <v>100</v>
      </c>
      <c r="E21" s="162"/>
    </row>
    <row r="22" customHeight="1" spans="2:4">
      <c r="B22" s="166"/>
      <c r="C22" s="166"/>
      <c r="D22" s="166"/>
    </row>
    <row r="23" customHeight="1" spans="2:4">
      <c r="B23" s="166"/>
      <c r="C23" s="166"/>
      <c r="D23" s="166"/>
    </row>
    <row r="24" customHeight="1" spans="2:4">
      <c r="B24" s="166"/>
      <c r="C24" s="166"/>
      <c r="D24" s="166"/>
    </row>
    <row r="25" customHeight="1" spans="2:4">
      <c r="B25" s="166"/>
      <c r="C25" s="166"/>
      <c r="D25" s="166"/>
    </row>
    <row r="26" customHeight="1" spans="2:4">
      <c r="B26" s="166"/>
      <c r="C26" s="166"/>
      <c r="D26" s="166"/>
    </row>
    <row r="27" customHeight="1" spans="2:4">
      <c r="B27" s="166"/>
      <c r="C27" s="166"/>
      <c r="D27" s="166"/>
    </row>
    <row r="28" customHeight="1" spans="2:4">
      <c r="B28" s="166"/>
      <c r="C28" s="166"/>
      <c r="D28" s="166"/>
    </row>
    <row r="29" customHeight="1" spans="2:4">
      <c r="B29" s="166"/>
      <c r="C29" s="166"/>
      <c r="D29" s="166"/>
    </row>
    <row r="30" customHeight="1" spans="2:4">
      <c r="B30" s="166"/>
      <c r="C30" s="166"/>
      <c r="D30" s="166"/>
    </row>
    <row r="31" customHeight="1" spans="2:4">
      <c r="B31" s="166"/>
      <c r="C31" s="166"/>
      <c r="D31" s="166"/>
    </row>
    <row r="32" customHeight="1" spans="2:4">
      <c r="B32" s="166"/>
      <c r="C32" s="166"/>
      <c r="D32" s="166"/>
    </row>
    <row r="33" customHeight="1" spans="2:4">
      <c r="B33" s="166"/>
      <c r="C33" s="166"/>
      <c r="D33" s="166"/>
    </row>
    <row r="34" customHeight="1" spans="2:4">
      <c r="B34" s="166"/>
      <c r="C34" s="166"/>
      <c r="D34" s="166"/>
    </row>
    <row r="35" customHeight="1" spans="2:4">
      <c r="B35" s="166"/>
      <c r="C35" s="166"/>
      <c r="D35" s="166"/>
    </row>
    <row r="36" customHeight="1" spans="2:4">
      <c r="B36" s="166"/>
      <c r="C36" s="166"/>
      <c r="D36" s="166"/>
    </row>
    <row r="37" customHeight="1" spans="2:4">
      <c r="B37" s="166"/>
      <c r="C37" s="166"/>
      <c r="D37" s="166"/>
    </row>
    <row r="38" customHeight="1" spans="2:4">
      <c r="B38" s="166"/>
      <c r="C38" s="166"/>
      <c r="D38" s="166"/>
    </row>
    <row r="39" customHeight="1" spans="2:4">
      <c r="B39" s="166"/>
      <c r="C39" s="166"/>
      <c r="D39" s="166"/>
    </row>
    <row r="40" customHeight="1" spans="2:4">
      <c r="B40" s="166"/>
      <c r="C40" s="166"/>
      <c r="D40" s="166"/>
    </row>
    <row r="41" customHeight="1" spans="2:4">
      <c r="B41" s="166"/>
      <c r="C41" s="166"/>
      <c r="D41" s="166"/>
    </row>
  </sheetData>
  <mergeCells count="1">
    <mergeCell ref="A2:E2"/>
  </mergeCells>
  <printOptions horizontalCentered="1"/>
  <pageMargins left="0.751388888888889" right="0.751388888888889" top="0.786805555555556" bottom="0.314583333333333" header="0.5" footer="0.0784722222222222"/>
  <pageSetup paperSize="9" orientation="landscape" horizontalDpi="6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E6" sqref="E6"/>
    </sheetView>
  </sheetViews>
  <sheetFormatPr defaultColWidth="13.775" defaultRowHeight="24" customHeight="1" outlineLevelCol="6"/>
  <cols>
    <col min="1" max="1" width="38.625" style="126" customWidth="1"/>
    <col min="2" max="3" width="14.775" style="126" customWidth="1"/>
    <col min="4" max="4" width="16.6666666666667" style="126" customWidth="1"/>
    <col min="5" max="5" width="12" style="126" customWidth="1"/>
    <col min="6" max="6" width="11.625" style="126" customWidth="1"/>
    <col min="7" max="7" width="9.25" style="126" customWidth="1"/>
    <col min="8" max="16384" width="13.775" style="126"/>
  </cols>
  <sheetData>
    <row r="1" ht="29" customHeight="1" spans="1:1">
      <c r="A1" s="127" t="s">
        <v>0</v>
      </c>
    </row>
    <row r="2" ht="30" customHeight="1" spans="1:7">
      <c r="A2" s="128" t="s">
        <v>876</v>
      </c>
      <c r="B2" s="128"/>
      <c r="C2" s="128"/>
      <c r="D2" s="128"/>
      <c r="E2" s="128"/>
      <c r="F2" s="128"/>
      <c r="G2" s="128"/>
    </row>
    <row r="3" ht="18" customHeight="1" spans="1:7">
      <c r="A3" s="129" t="s">
        <v>877</v>
      </c>
      <c r="B3" s="129"/>
      <c r="C3" s="129"/>
      <c r="D3" s="129"/>
      <c r="E3" s="129"/>
      <c r="F3" s="130"/>
      <c r="G3" s="131" t="s">
        <v>33</v>
      </c>
    </row>
    <row r="4" ht="40.05" customHeight="1" spans="1:7">
      <c r="A4" s="132" t="s">
        <v>115</v>
      </c>
      <c r="B4" s="132" t="s">
        <v>190</v>
      </c>
      <c r="C4" s="132" t="s">
        <v>35</v>
      </c>
      <c r="D4" s="133" t="s">
        <v>878</v>
      </c>
      <c r="E4" s="133" t="s">
        <v>195</v>
      </c>
      <c r="F4" s="134" t="s">
        <v>760</v>
      </c>
      <c r="G4" s="132" t="s">
        <v>36</v>
      </c>
    </row>
    <row r="5" ht="25.05" customHeight="1" spans="1:7">
      <c r="A5" s="135" t="s">
        <v>879</v>
      </c>
      <c r="B5" s="136">
        <v>5</v>
      </c>
      <c r="C5" s="137">
        <v>5</v>
      </c>
      <c r="D5" s="137">
        <v>5</v>
      </c>
      <c r="E5" s="137"/>
      <c r="F5" s="138">
        <v>100</v>
      </c>
      <c r="G5" s="139"/>
    </row>
    <row r="6" ht="25.05" customHeight="1" spans="1:7">
      <c r="A6" s="135" t="s">
        <v>880</v>
      </c>
      <c r="B6" s="140"/>
      <c r="C6" s="137"/>
      <c r="D6" s="137"/>
      <c r="E6" s="141"/>
      <c r="F6" s="138"/>
      <c r="G6" s="142"/>
    </row>
    <row r="7" ht="25.05" customHeight="1" spans="1:7">
      <c r="A7" s="135" t="s">
        <v>881</v>
      </c>
      <c r="B7" s="140"/>
      <c r="C7" s="137"/>
      <c r="D7" s="137"/>
      <c r="E7" s="141"/>
      <c r="F7" s="138"/>
      <c r="G7" s="142"/>
    </row>
    <row r="8" ht="25.05" customHeight="1" spans="1:7">
      <c r="A8" s="135" t="s">
        <v>882</v>
      </c>
      <c r="B8" s="140">
        <v>5</v>
      </c>
      <c r="C8" s="137">
        <v>5</v>
      </c>
      <c r="D8" s="137">
        <v>5</v>
      </c>
      <c r="E8" s="141"/>
      <c r="F8" s="138">
        <v>100</v>
      </c>
      <c r="G8" s="142"/>
    </row>
    <row r="9" ht="25.05" customHeight="1" spans="1:7">
      <c r="A9" s="135" t="s">
        <v>883</v>
      </c>
      <c r="B9" s="136"/>
      <c r="C9" s="137"/>
      <c r="D9" s="137"/>
      <c r="E9" s="137"/>
      <c r="F9" s="138"/>
      <c r="G9" s="143"/>
    </row>
    <row r="10" ht="25.05" customHeight="1" spans="1:7">
      <c r="A10" s="135" t="s">
        <v>884</v>
      </c>
      <c r="B10" s="136"/>
      <c r="C10" s="137"/>
      <c r="D10" s="137"/>
      <c r="E10" s="141"/>
      <c r="F10" s="138"/>
      <c r="G10" s="142"/>
    </row>
    <row r="11" ht="25.05" customHeight="1" spans="1:7">
      <c r="A11" s="144" t="s">
        <v>885</v>
      </c>
      <c r="B11" s="140"/>
      <c r="C11" s="137"/>
      <c r="D11" s="137"/>
      <c r="E11" s="141"/>
      <c r="F11" s="138"/>
      <c r="G11" s="143"/>
    </row>
    <row r="12" ht="25.05" customHeight="1" spans="1:7">
      <c r="A12" s="145" t="s">
        <v>886</v>
      </c>
      <c r="B12" s="140"/>
      <c r="C12" s="137"/>
      <c r="D12" s="137"/>
      <c r="E12" s="141"/>
      <c r="F12" s="138"/>
      <c r="G12" s="143"/>
    </row>
    <row r="13" ht="25.05" customHeight="1" spans="1:7">
      <c r="A13" s="135" t="s">
        <v>887</v>
      </c>
      <c r="B13" s="140"/>
      <c r="C13" s="137"/>
      <c r="D13" s="137"/>
      <c r="E13" s="141"/>
      <c r="F13" s="138"/>
      <c r="G13" s="142"/>
    </row>
    <row r="14" ht="25.05" customHeight="1" spans="1:7">
      <c r="A14" s="146" t="s">
        <v>888</v>
      </c>
      <c r="B14" s="140"/>
      <c r="C14" s="137"/>
      <c r="D14" s="137"/>
      <c r="E14" s="141"/>
      <c r="F14" s="138"/>
      <c r="G14" s="142"/>
    </row>
    <row r="15" s="125" customFormat="1" ht="25.05" customHeight="1" spans="1:7">
      <c r="A15" s="147" t="s">
        <v>889</v>
      </c>
      <c r="B15" s="148">
        <v>5</v>
      </c>
      <c r="C15" s="149">
        <v>5</v>
      </c>
      <c r="D15" s="149">
        <v>5</v>
      </c>
      <c r="E15" s="149"/>
      <c r="F15" s="150">
        <v>100</v>
      </c>
      <c r="G15" s="151"/>
    </row>
    <row r="16" ht="25.05" customHeight="1" spans="1:7">
      <c r="A16" s="135" t="s">
        <v>771</v>
      </c>
      <c r="B16" s="140"/>
      <c r="C16" s="140"/>
      <c r="D16" s="140"/>
      <c r="E16" s="140"/>
      <c r="F16" s="138"/>
      <c r="G16" s="143"/>
    </row>
    <row r="17" ht="25.05" customHeight="1" spans="1:7">
      <c r="A17" s="135" t="s">
        <v>890</v>
      </c>
      <c r="B17" s="140"/>
      <c r="C17" s="137"/>
      <c r="D17" s="137"/>
      <c r="E17" s="136"/>
      <c r="F17" s="138"/>
      <c r="G17" s="143"/>
    </row>
    <row r="18" ht="25.05" customHeight="1" spans="1:7">
      <c r="A18" s="135" t="s">
        <v>891</v>
      </c>
      <c r="B18" s="140"/>
      <c r="C18" s="137"/>
      <c r="D18" s="137"/>
      <c r="E18" s="136"/>
      <c r="F18" s="138"/>
      <c r="G18" s="152"/>
    </row>
    <row r="19" ht="25.05" customHeight="1" spans="1:7">
      <c r="A19" s="135" t="s">
        <v>892</v>
      </c>
      <c r="B19" s="140"/>
      <c r="C19" s="137"/>
      <c r="D19" s="137"/>
      <c r="E19" s="136"/>
      <c r="F19" s="138"/>
      <c r="G19" s="143"/>
    </row>
    <row r="20" ht="25.05" customHeight="1" spans="1:7">
      <c r="A20" s="135" t="s">
        <v>893</v>
      </c>
      <c r="B20" s="140"/>
      <c r="C20" s="137"/>
      <c r="D20" s="137"/>
      <c r="E20" s="153"/>
      <c r="F20" s="138"/>
      <c r="G20" s="152"/>
    </row>
    <row r="21" s="125" customFormat="1" ht="25.05" customHeight="1" spans="1:7">
      <c r="A21" s="154" t="s">
        <v>894</v>
      </c>
      <c r="B21" s="149">
        <v>5</v>
      </c>
      <c r="C21" s="149">
        <v>5</v>
      </c>
      <c r="D21" s="149">
        <v>5</v>
      </c>
      <c r="E21" s="149"/>
      <c r="F21" s="150">
        <v>100</v>
      </c>
      <c r="G21" s="151"/>
    </row>
    <row r="22" customHeight="1" spans="2:6">
      <c r="B22" s="155"/>
      <c r="C22" s="155"/>
      <c r="D22" s="155"/>
      <c r="E22" s="155"/>
      <c r="F22" s="155"/>
    </row>
    <row r="23" customHeight="1" spans="2:6">
      <c r="B23" s="155"/>
      <c r="C23" s="155"/>
      <c r="D23" s="155"/>
      <c r="E23" s="155"/>
      <c r="F23" s="155"/>
    </row>
    <row r="24" customHeight="1" spans="2:6">
      <c r="B24" s="155"/>
      <c r="C24" s="155"/>
      <c r="D24" s="155"/>
      <c r="E24" s="155"/>
      <c r="F24" s="155"/>
    </row>
    <row r="25" customHeight="1" spans="2:6">
      <c r="B25" s="155"/>
      <c r="C25" s="155"/>
      <c r="D25" s="155"/>
      <c r="E25" s="155"/>
      <c r="F25" s="155"/>
    </row>
    <row r="26" customHeight="1" spans="2:6">
      <c r="B26" s="155"/>
      <c r="C26" s="155"/>
      <c r="D26" s="155"/>
      <c r="E26" s="155"/>
      <c r="F26" s="155"/>
    </row>
    <row r="27" customHeight="1" spans="2:6">
      <c r="B27" s="155"/>
      <c r="C27" s="155"/>
      <c r="D27" s="155"/>
      <c r="E27" s="155"/>
      <c r="F27" s="155"/>
    </row>
    <row r="28" customHeight="1" spans="2:6">
      <c r="B28" s="155"/>
      <c r="C28" s="155"/>
      <c r="D28" s="155"/>
      <c r="E28" s="155"/>
      <c r="F28" s="155"/>
    </row>
    <row r="29" customHeight="1" spans="2:6">
      <c r="B29" s="155"/>
      <c r="C29" s="155"/>
      <c r="D29" s="155"/>
      <c r="E29" s="155"/>
      <c r="F29" s="155"/>
    </row>
    <row r="30" customHeight="1" spans="2:6">
      <c r="B30" s="155"/>
      <c r="C30" s="155"/>
      <c r="D30" s="155"/>
      <c r="E30" s="155"/>
      <c r="F30" s="155"/>
    </row>
    <row r="31" customHeight="1" spans="2:6">
      <c r="B31" s="155"/>
      <c r="C31" s="155"/>
      <c r="D31" s="155"/>
      <c r="E31" s="155"/>
      <c r="F31" s="155"/>
    </row>
    <row r="32" customHeight="1" spans="2:6">
      <c r="B32" s="155"/>
      <c r="C32" s="155"/>
      <c r="D32" s="155"/>
      <c r="E32" s="155"/>
      <c r="F32" s="155"/>
    </row>
    <row r="33" customHeight="1" spans="2:6">
      <c r="B33" s="155"/>
      <c r="C33" s="155"/>
      <c r="D33" s="155"/>
      <c r="E33" s="155"/>
      <c r="F33" s="155"/>
    </row>
    <row r="34" customHeight="1" spans="2:6">
      <c r="B34" s="155"/>
      <c r="C34" s="155"/>
      <c r="D34" s="155"/>
      <c r="E34" s="155"/>
      <c r="F34" s="155"/>
    </row>
    <row r="35" customHeight="1" spans="2:6">
      <c r="B35" s="155"/>
      <c r="C35" s="155"/>
      <c r="D35" s="155"/>
      <c r="E35" s="155"/>
      <c r="F35" s="155"/>
    </row>
    <row r="36" customHeight="1" spans="2:6">
      <c r="B36" s="155"/>
      <c r="C36" s="155"/>
      <c r="D36" s="155"/>
      <c r="E36" s="155"/>
      <c r="F36" s="155"/>
    </row>
    <row r="37" customHeight="1" spans="2:6">
      <c r="B37" s="155"/>
      <c r="C37" s="155"/>
      <c r="D37" s="155"/>
      <c r="E37" s="155"/>
      <c r="F37" s="155"/>
    </row>
    <row r="38" customHeight="1" spans="2:6">
      <c r="B38" s="155"/>
      <c r="C38" s="155"/>
      <c r="D38" s="155"/>
      <c r="E38" s="155"/>
      <c r="F38" s="155"/>
    </row>
    <row r="39" customHeight="1" spans="2:6">
      <c r="B39" s="155"/>
      <c r="C39" s="155"/>
      <c r="D39" s="155"/>
      <c r="E39" s="155"/>
      <c r="F39" s="155"/>
    </row>
    <row r="40" customHeight="1" spans="2:6">
      <c r="B40" s="155"/>
      <c r="C40" s="155"/>
      <c r="D40" s="155"/>
      <c r="E40" s="155"/>
      <c r="F40" s="155"/>
    </row>
    <row r="41" customHeight="1" spans="2:6">
      <c r="B41" s="155"/>
      <c r="C41" s="155"/>
      <c r="D41" s="155"/>
      <c r="E41" s="155"/>
      <c r="F41" s="155"/>
    </row>
    <row r="42" customHeight="1" spans="2:6">
      <c r="B42" s="155"/>
      <c r="C42" s="155"/>
      <c r="D42" s="155"/>
      <c r="E42" s="155"/>
      <c r="F42" s="155"/>
    </row>
    <row r="43" customHeight="1" spans="2:6">
      <c r="B43" s="155"/>
      <c r="C43" s="155"/>
      <c r="D43" s="155"/>
      <c r="E43" s="155"/>
      <c r="F43" s="155"/>
    </row>
    <row r="44" customHeight="1" spans="2:6">
      <c r="B44" s="155"/>
      <c r="C44" s="155"/>
      <c r="D44" s="155"/>
      <c r="E44" s="155"/>
      <c r="F44" s="155"/>
    </row>
    <row r="45" customHeight="1" spans="2:6">
      <c r="B45" s="155"/>
      <c r="C45" s="155"/>
      <c r="D45" s="155"/>
      <c r="E45" s="155"/>
      <c r="F45" s="155"/>
    </row>
    <row r="46" customHeight="1" spans="2:6">
      <c r="B46" s="155"/>
      <c r="C46" s="155"/>
      <c r="D46" s="155"/>
      <c r="E46" s="155"/>
      <c r="F46" s="155"/>
    </row>
    <row r="47" customHeight="1" spans="2:6">
      <c r="B47" s="155"/>
      <c r="C47" s="155"/>
      <c r="D47" s="155"/>
      <c r="E47" s="155"/>
      <c r="F47" s="155"/>
    </row>
    <row r="48" customHeight="1" spans="2:6">
      <c r="B48" s="155"/>
      <c r="C48" s="155"/>
      <c r="D48" s="155"/>
      <c r="E48" s="155"/>
      <c r="F48" s="155"/>
    </row>
    <row r="49" customHeight="1" spans="2:6">
      <c r="B49" s="155"/>
      <c r="C49" s="155"/>
      <c r="D49" s="155"/>
      <c r="E49" s="155"/>
      <c r="F49" s="155"/>
    </row>
    <row r="50" customHeight="1" spans="2:6">
      <c r="B50" s="155"/>
      <c r="C50" s="155"/>
      <c r="D50" s="155"/>
      <c r="E50" s="155"/>
      <c r="F50" s="155"/>
    </row>
    <row r="51" customHeight="1" spans="2:6">
      <c r="B51" s="155"/>
      <c r="C51" s="155"/>
      <c r="D51" s="155"/>
      <c r="E51" s="155"/>
      <c r="F51" s="155"/>
    </row>
    <row r="52" customHeight="1" spans="2:6">
      <c r="B52" s="155"/>
      <c r="C52" s="155"/>
      <c r="D52" s="155"/>
      <c r="E52" s="155"/>
      <c r="F52" s="155"/>
    </row>
    <row r="53" customHeight="1" spans="2:6">
      <c r="B53" s="155"/>
      <c r="C53" s="155"/>
      <c r="D53" s="155"/>
      <c r="E53" s="155"/>
      <c r="F53" s="155"/>
    </row>
    <row r="54" customHeight="1" spans="2:6">
      <c r="B54" s="155"/>
      <c r="C54" s="155"/>
      <c r="D54" s="155"/>
      <c r="E54" s="155"/>
      <c r="F54" s="155"/>
    </row>
    <row r="55" customHeight="1" spans="2:6">
      <c r="B55" s="155"/>
      <c r="C55" s="155"/>
      <c r="D55" s="155"/>
      <c r="E55" s="155"/>
      <c r="F55" s="155"/>
    </row>
    <row r="56" customHeight="1" spans="2:6">
      <c r="B56" s="155"/>
      <c r="C56" s="155"/>
      <c r="D56" s="155"/>
      <c r="E56" s="155"/>
      <c r="F56" s="155"/>
    </row>
    <row r="57" customHeight="1" spans="2:6">
      <c r="B57" s="155"/>
      <c r="C57" s="155"/>
      <c r="D57" s="155"/>
      <c r="E57" s="155"/>
      <c r="F57" s="155"/>
    </row>
    <row r="58" customHeight="1" spans="2:6">
      <c r="B58" s="155"/>
      <c r="C58" s="155"/>
      <c r="D58" s="155"/>
      <c r="E58" s="155"/>
      <c r="F58" s="155"/>
    </row>
    <row r="59" customHeight="1" spans="2:6">
      <c r="B59" s="155"/>
      <c r="C59" s="155"/>
      <c r="D59" s="155"/>
      <c r="E59" s="155"/>
      <c r="F59" s="155"/>
    </row>
    <row r="60" customHeight="1" spans="2:6">
      <c r="B60" s="155"/>
      <c r="C60" s="155"/>
      <c r="D60" s="155"/>
      <c r="E60" s="155"/>
      <c r="F60" s="155"/>
    </row>
    <row r="61" customHeight="1" spans="2:6">
      <c r="B61" s="155"/>
      <c r="C61" s="155"/>
      <c r="D61" s="155"/>
      <c r="E61" s="155"/>
      <c r="F61" s="155"/>
    </row>
    <row r="62" customHeight="1" spans="2:6">
      <c r="B62" s="155"/>
      <c r="C62" s="155"/>
      <c r="D62" s="155"/>
      <c r="E62" s="155"/>
      <c r="F62" s="155"/>
    </row>
    <row r="63" customHeight="1" spans="2:6">
      <c r="B63" s="155"/>
      <c r="C63" s="155"/>
      <c r="D63" s="155"/>
      <c r="E63" s="155"/>
      <c r="F63" s="155"/>
    </row>
    <row r="64" customHeight="1" spans="2:6">
      <c r="B64" s="155"/>
      <c r="C64" s="155"/>
      <c r="D64" s="155"/>
      <c r="E64" s="155"/>
      <c r="F64" s="155"/>
    </row>
    <row r="65" customHeight="1" spans="2:6">
      <c r="B65" s="155"/>
      <c r="C65" s="155"/>
      <c r="D65" s="155"/>
      <c r="E65" s="155"/>
      <c r="F65" s="155"/>
    </row>
    <row r="66" customHeight="1" spans="2:6">
      <c r="B66" s="155"/>
      <c r="C66" s="155"/>
      <c r="D66" s="155"/>
      <c r="E66" s="155"/>
      <c r="F66" s="155"/>
    </row>
    <row r="67" customHeight="1" spans="2:6">
      <c r="B67" s="155"/>
      <c r="C67" s="155"/>
      <c r="D67" s="155"/>
      <c r="E67" s="155"/>
      <c r="F67" s="155"/>
    </row>
    <row r="68" customHeight="1" spans="2:6">
      <c r="B68" s="155"/>
      <c r="C68" s="155"/>
      <c r="D68" s="155"/>
      <c r="E68" s="155"/>
      <c r="F68" s="155"/>
    </row>
    <row r="69" customHeight="1" spans="2:6">
      <c r="B69" s="155"/>
      <c r="C69" s="155"/>
      <c r="D69" s="155"/>
      <c r="E69" s="155"/>
      <c r="F69" s="155"/>
    </row>
    <row r="70" customHeight="1" spans="2:6">
      <c r="B70" s="155"/>
      <c r="C70" s="155"/>
      <c r="D70" s="155"/>
      <c r="E70" s="155"/>
      <c r="F70" s="155"/>
    </row>
    <row r="71" customHeight="1" spans="2:6">
      <c r="B71" s="155"/>
      <c r="C71" s="155"/>
      <c r="D71" s="155"/>
      <c r="E71" s="155"/>
      <c r="F71" s="155"/>
    </row>
  </sheetData>
  <mergeCells count="1">
    <mergeCell ref="A2:G2"/>
  </mergeCells>
  <printOptions horizontalCentered="1"/>
  <pageMargins left="0.751388888888889" right="0.751388888888889" top="0.786805555555556" bottom="0.314583333333333" header="0.5" footer="0.0784722222222222"/>
  <pageSetup paperSize="9" orientation="landscape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showZeros="0" workbookViewId="0">
      <selection activeCell="A7" sqref="A7"/>
    </sheetView>
  </sheetViews>
  <sheetFormatPr defaultColWidth="13.775" defaultRowHeight="14.25" outlineLevelRow="6" outlineLevelCol="2"/>
  <cols>
    <col min="1" max="1" width="36" customWidth="1"/>
    <col min="2" max="2" width="25.875" customWidth="1"/>
    <col min="3" max="3" width="42.4416666666667" customWidth="1"/>
  </cols>
  <sheetData>
    <row r="1" ht="29" customHeight="1" spans="1:1">
      <c r="A1" s="14" t="s">
        <v>0</v>
      </c>
    </row>
    <row r="2" ht="30" customHeight="1" spans="1:3">
      <c r="A2" s="15" t="s">
        <v>895</v>
      </c>
      <c r="B2" s="15"/>
      <c r="C2" s="15"/>
    </row>
    <row r="3" ht="18" customHeight="1" spans="1:3">
      <c r="A3" s="78" t="s">
        <v>896</v>
      </c>
      <c r="B3" s="6"/>
      <c r="C3" s="80" t="s">
        <v>33</v>
      </c>
    </row>
    <row r="4" ht="30" customHeight="1" spans="1:3">
      <c r="A4" s="91" t="s">
        <v>578</v>
      </c>
      <c r="B4" s="91" t="s">
        <v>35</v>
      </c>
      <c r="C4" s="91" t="s">
        <v>36</v>
      </c>
    </row>
    <row r="5" ht="25.05" customHeight="1" spans="1:3">
      <c r="A5" s="123" t="s">
        <v>192</v>
      </c>
      <c r="B5" s="83">
        <v>5</v>
      </c>
      <c r="C5" s="124"/>
    </row>
    <row r="6" ht="25.05" customHeight="1" spans="1:3">
      <c r="A6" s="65" t="s">
        <v>897</v>
      </c>
      <c r="B6" s="119">
        <v>5</v>
      </c>
      <c r="C6" s="69"/>
    </row>
    <row r="7" ht="25.05" customHeight="1" spans="1:3">
      <c r="A7" s="65" t="s">
        <v>898</v>
      </c>
      <c r="B7" s="119"/>
      <c r="C7" s="69"/>
    </row>
  </sheetData>
  <mergeCells count="1">
    <mergeCell ref="A2:C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1"/>
  <sheetViews>
    <sheetView workbookViewId="0">
      <pane ySplit="3" topLeftCell="A4" activePane="bottomLeft" state="frozen"/>
      <selection/>
      <selection pane="bottomLeft" activeCell="A11" sqref="A11"/>
    </sheetView>
  </sheetViews>
  <sheetFormatPr defaultColWidth="13.775" defaultRowHeight="24" customHeight="1"/>
  <cols>
    <col min="1" max="1" width="109.108333333333" customWidth="1"/>
  </cols>
  <sheetData>
    <row r="1" ht="29" customHeight="1" spans="1:1">
      <c r="A1" s="14" t="s">
        <v>0</v>
      </c>
    </row>
    <row r="2" ht="38.25" customHeight="1" spans="1:1">
      <c r="A2" s="352" t="s">
        <v>3</v>
      </c>
    </row>
    <row r="3" ht="15" customHeight="1" spans="1:1">
      <c r="A3" s="353"/>
    </row>
    <row r="4" ht="22.05" customHeight="1" spans="1:1">
      <c r="A4" s="354" t="s">
        <v>4</v>
      </c>
    </row>
    <row r="5" ht="22.05" customHeight="1" spans="1:1">
      <c r="A5" s="354" t="s">
        <v>5</v>
      </c>
    </row>
    <row r="6" ht="22.05" customHeight="1" spans="1:1">
      <c r="A6" s="354" t="s">
        <v>6</v>
      </c>
    </row>
    <row r="7" ht="22.05" customHeight="1" spans="1:1">
      <c r="A7" s="354" t="s">
        <v>7</v>
      </c>
    </row>
    <row r="8" ht="22.05" customHeight="1" spans="1:1">
      <c r="A8" s="354" t="s">
        <v>8</v>
      </c>
    </row>
    <row r="9" ht="22.05" customHeight="1" spans="1:1">
      <c r="A9" s="354" t="s">
        <v>9</v>
      </c>
    </row>
    <row r="10" ht="22.05" customHeight="1" spans="1:1">
      <c r="A10" s="354" t="s">
        <v>10</v>
      </c>
    </row>
    <row r="11" ht="22.05" customHeight="1" spans="1:1">
      <c r="A11" s="354" t="s">
        <v>11</v>
      </c>
    </row>
    <row r="12" ht="22.05" customHeight="1" spans="1:1">
      <c r="A12" s="355" t="s">
        <v>12</v>
      </c>
    </row>
    <row r="13" ht="22.05" customHeight="1" spans="1:1">
      <c r="A13" s="354" t="s">
        <v>13</v>
      </c>
    </row>
    <row r="14" ht="22.05" customHeight="1" spans="1:1">
      <c r="A14" s="354" t="s">
        <v>14</v>
      </c>
    </row>
    <row r="15" ht="22.05" customHeight="1" spans="1:1">
      <c r="A15" s="354" t="s">
        <v>15</v>
      </c>
    </row>
    <row r="16" ht="22.05" customHeight="1" spans="1:1">
      <c r="A16" s="354" t="s">
        <v>16</v>
      </c>
    </row>
    <row r="17" ht="22.05" customHeight="1" spans="1:1">
      <c r="A17" s="354" t="s">
        <v>17</v>
      </c>
    </row>
    <row r="18" ht="22.05" customHeight="1" spans="1:1">
      <c r="A18" s="354" t="s">
        <v>18</v>
      </c>
    </row>
    <row r="19" ht="22.05" customHeight="1" spans="1:1">
      <c r="A19" s="354" t="s">
        <v>19</v>
      </c>
    </row>
    <row r="20" ht="22.05" customHeight="1" spans="1:1">
      <c r="A20" s="354" t="s">
        <v>20</v>
      </c>
    </row>
    <row r="21" ht="22.05" customHeight="1" spans="1:1">
      <c r="A21" s="354" t="s">
        <v>21</v>
      </c>
    </row>
    <row r="22" ht="22.05" customHeight="1" spans="1:1">
      <c r="A22" s="354" t="s">
        <v>22</v>
      </c>
    </row>
    <row r="23" ht="22.05" customHeight="1" spans="1:1">
      <c r="A23" s="354" t="s">
        <v>23</v>
      </c>
    </row>
    <row r="24" ht="22.05" customHeight="1" spans="1:1">
      <c r="A24" s="354" t="s">
        <v>24</v>
      </c>
    </row>
    <row r="25" ht="22.05" customHeight="1" spans="1:1">
      <c r="A25" s="356" t="s">
        <v>25</v>
      </c>
    </row>
    <row r="26" ht="22.05" customHeight="1" spans="1:1">
      <c r="A26" s="356" t="s">
        <v>26</v>
      </c>
    </row>
    <row r="27" ht="22.05" customHeight="1" spans="1:1">
      <c r="A27" s="356" t="s">
        <v>27</v>
      </c>
    </row>
    <row r="28" ht="22.05" customHeight="1" spans="1:1">
      <c r="A28" s="356" t="s">
        <v>28</v>
      </c>
    </row>
    <row r="29" ht="22.05" customHeight="1" spans="1:1">
      <c r="A29" s="356" t="s">
        <v>29</v>
      </c>
    </row>
    <row r="30" ht="22.05" customHeight="1" spans="1:1">
      <c r="A30" s="356" t="s">
        <v>30</v>
      </c>
    </row>
    <row r="31" ht="40.05" customHeight="1" spans="1:1">
      <c r="A31" s="357"/>
    </row>
  </sheetData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D12" sqref="D12"/>
    </sheetView>
  </sheetViews>
  <sheetFormatPr defaultColWidth="13.775" defaultRowHeight="14.25" outlineLevelRow="6" outlineLevelCol="3"/>
  <cols>
    <col min="1" max="1" width="31.375" customWidth="1"/>
    <col min="2" max="2" width="20.4416666666667" customWidth="1"/>
    <col min="3" max="3" width="23.775" customWidth="1"/>
    <col min="4" max="4" width="31" customWidth="1"/>
  </cols>
  <sheetData>
    <row r="1" ht="29" customHeight="1" spans="1:1">
      <c r="A1" s="14" t="s">
        <v>0</v>
      </c>
    </row>
    <row r="2" ht="30" customHeight="1" spans="1:4">
      <c r="A2" s="15" t="s">
        <v>899</v>
      </c>
      <c r="B2" s="15"/>
      <c r="C2" s="15"/>
      <c r="D2" s="15"/>
    </row>
    <row r="3" ht="18" customHeight="1" spans="1:4">
      <c r="A3" s="78" t="s">
        <v>900</v>
      </c>
      <c r="B3" s="6"/>
      <c r="C3" s="6"/>
      <c r="D3" s="80" t="s">
        <v>33</v>
      </c>
    </row>
    <row r="4" ht="30" customHeight="1" spans="1:4">
      <c r="A4" s="91" t="s">
        <v>827</v>
      </c>
      <c r="B4" s="91" t="s">
        <v>35</v>
      </c>
      <c r="C4" s="91" t="s">
        <v>901</v>
      </c>
      <c r="D4" s="91" t="s">
        <v>36</v>
      </c>
    </row>
    <row r="5" ht="25.05" customHeight="1" spans="1:4">
      <c r="A5" s="115" t="s">
        <v>192</v>
      </c>
      <c r="B5" s="83"/>
      <c r="C5" s="116"/>
      <c r="D5" s="117"/>
    </row>
    <row r="6" ht="25.05" customHeight="1" spans="1:4">
      <c r="A6" s="118" t="s">
        <v>902</v>
      </c>
      <c r="B6" s="119">
        <v>5</v>
      </c>
      <c r="C6" s="120">
        <v>5</v>
      </c>
      <c r="D6" s="121"/>
    </row>
    <row r="7" s="114" customFormat="1" ht="24.75" customHeight="1" spans="1:4">
      <c r="A7" s="122" t="s">
        <v>903</v>
      </c>
      <c r="B7" s="119">
        <v>5</v>
      </c>
      <c r="C7" s="120">
        <v>5</v>
      </c>
      <c r="D7" s="121"/>
    </row>
  </sheetData>
  <mergeCells count="1">
    <mergeCell ref="A2:D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showZeros="0" workbookViewId="0">
      <pane xSplit="1" ySplit="4" topLeftCell="B31" activePane="bottomRight" state="frozen"/>
      <selection/>
      <selection pane="topRight"/>
      <selection pane="bottomLeft"/>
      <selection pane="bottomRight" activeCell="G1" sqref="G$1:G$1048576"/>
    </sheetView>
  </sheetViews>
  <sheetFormatPr defaultColWidth="13.775" defaultRowHeight="24" customHeight="1" outlineLevelCol="4"/>
  <cols>
    <col min="1" max="1" width="45.2083333333333" customWidth="1"/>
    <col min="2" max="2" width="18.4416666666667" customWidth="1"/>
    <col min="3" max="3" width="16.5583333333333" customWidth="1"/>
    <col min="4" max="4" width="18.4416666666667" customWidth="1"/>
    <col min="5" max="5" width="16.5" customWidth="1"/>
  </cols>
  <sheetData>
    <row r="1" ht="29" customHeight="1" spans="1:1">
      <c r="A1" s="14" t="s">
        <v>0</v>
      </c>
    </row>
    <row r="2" ht="30" customHeight="1" spans="1:5">
      <c r="A2" s="15" t="s">
        <v>904</v>
      </c>
      <c r="B2" s="15"/>
      <c r="C2" s="15"/>
      <c r="D2" s="15"/>
      <c r="E2" s="15"/>
    </row>
    <row r="3" ht="18" customHeight="1" spans="1:5">
      <c r="A3" s="61" t="s">
        <v>905</v>
      </c>
      <c r="B3" s="78"/>
      <c r="C3" s="79"/>
      <c r="D3" s="79"/>
      <c r="E3" s="80" t="s">
        <v>33</v>
      </c>
    </row>
    <row r="4" ht="37.8" customHeight="1" spans="1:5">
      <c r="A4" s="91" t="s">
        <v>827</v>
      </c>
      <c r="B4" s="91" t="s">
        <v>906</v>
      </c>
      <c r="C4" s="91" t="s">
        <v>35</v>
      </c>
      <c r="D4" s="91" t="s">
        <v>907</v>
      </c>
      <c r="E4" s="91" t="s">
        <v>36</v>
      </c>
    </row>
    <row r="5" s="77" customFormat="1" ht="25.05" customHeight="1" spans="1:5">
      <c r="A5" s="92" t="s">
        <v>908</v>
      </c>
      <c r="B5" s="93"/>
      <c r="C5" s="93"/>
      <c r="D5" s="94"/>
      <c r="E5" s="95"/>
    </row>
    <row r="6" ht="25.05" customHeight="1" spans="1:5">
      <c r="A6" s="86" t="s">
        <v>909</v>
      </c>
      <c r="B6" s="66"/>
      <c r="C6" s="66"/>
      <c r="D6" s="96"/>
      <c r="E6" s="97"/>
    </row>
    <row r="7" ht="25.05" customHeight="1" spans="1:5">
      <c r="A7" s="86" t="s">
        <v>910</v>
      </c>
      <c r="B7" s="66"/>
      <c r="C7" s="66"/>
      <c r="D7" s="96"/>
      <c r="E7" s="97"/>
    </row>
    <row r="8" ht="25.05" customHeight="1" spans="1:5">
      <c r="A8" s="86" t="s">
        <v>911</v>
      </c>
      <c r="B8" s="66"/>
      <c r="C8" s="66"/>
      <c r="D8" s="96"/>
      <c r="E8" s="97"/>
    </row>
    <row r="9" ht="25.05" customHeight="1" spans="1:5">
      <c r="A9" s="86" t="s">
        <v>912</v>
      </c>
      <c r="B9" s="66"/>
      <c r="C9" s="66"/>
      <c r="D9" s="96"/>
      <c r="E9" s="97"/>
    </row>
    <row r="10" ht="25.05" customHeight="1" spans="1:5">
      <c r="A10" s="86" t="s">
        <v>913</v>
      </c>
      <c r="B10" s="66"/>
      <c r="C10" s="66"/>
      <c r="D10" s="96"/>
      <c r="E10" s="97"/>
    </row>
    <row r="11" ht="25.05" customHeight="1" spans="1:5">
      <c r="A11" s="86" t="s">
        <v>914</v>
      </c>
      <c r="B11" s="66"/>
      <c r="C11" s="66"/>
      <c r="D11" s="96"/>
      <c r="E11" s="97"/>
    </row>
    <row r="12" s="77" customFormat="1" ht="25.05" customHeight="1" spans="1:5">
      <c r="A12" s="92" t="s">
        <v>915</v>
      </c>
      <c r="B12" s="98"/>
      <c r="C12" s="98"/>
      <c r="D12" s="94"/>
      <c r="E12" s="99"/>
    </row>
    <row r="13" ht="25.05" customHeight="1" spans="1:5">
      <c r="A13" s="86" t="s">
        <v>916</v>
      </c>
      <c r="B13" s="100"/>
      <c r="C13" s="66"/>
      <c r="D13" s="96"/>
      <c r="E13" s="97"/>
    </row>
    <row r="14" ht="25.05" customHeight="1" spans="1:5">
      <c r="A14" s="86" t="s">
        <v>911</v>
      </c>
      <c r="B14" s="100"/>
      <c r="C14" s="66"/>
      <c r="D14" s="96"/>
      <c r="E14" s="97"/>
    </row>
    <row r="15" ht="25.05" customHeight="1" spans="1:5">
      <c r="A15" s="86" t="s">
        <v>913</v>
      </c>
      <c r="B15" s="100"/>
      <c r="C15" s="66"/>
      <c r="D15" s="96"/>
      <c r="E15" s="97"/>
    </row>
    <row r="16" ht="25.05" customHeight="1" spans="1:5">
      <c r="A16" s="86" t="s">
        <v>914</v>
      </c>
      <c r="B16" s="100"/>
      <c r="C16" s="66"/>
      <c r="D16" s="96"/>
      <c r="E16" s="97"/>
    </row>
    <row r="17" s="77" customFormat="1" ht="25.05" customHeight="1" spans="1:5">
      <c r="A17" s="92" t="s">
        <v>917</v>
      </c>
      <c r="B17" s="98">
        <f>SUM(B18:B22)</f>
        <v>26886</v>
      </c>
      <c r="C17" s="98">
        <f>SUM(C18:C22)</f>
        <v>28346</v>
      </c>
      <c r="D17" s="94">
        <f t="shared" ref="D17:D22" si="0">C17/B17*100</f>
        <v>105.43033549059</v>
      </c>
      <c r="E17" s="99"/>
    </row>
    <row r="18" ht="25.05" customHeight="1" spans="1:5">
      <c r="A18" s="86" t="s">
        <v>909</v>
      </c>
      <c r="B18" s="66">
        <v>11144</v>
      </c>
      <c r="C18" s="66">
        <v>10831</v>
      </c>
      <c r="D18" s="94">
        <f t="shared" si="0"/>
        <v>97.1913137114142</v>
      </c>
      <c r="E18" s="97"/>
    </row>
    <row r="19" ht="25.05" customHeight="1" spans="1:5">
      <c r="A19" s="86" t="s">
        <v>910</v>
      </c>
      <c r="B19" s="66">
        <v>15077</v>
      </c>
      <c r="C19" s="66">
        <v>17100</v>
      </c>
      <c r="D19" s="94">
        <f t="shared" si="0"/>
        <v>113.417788684752</v>
      </c>
      <c r="E19" s="97"/>
    </row>
    <row r="20" ht="25.05" customHeight="1" spans="1:5">
      <c r="A20" s="86" t="s">
        <v>911</v>
      </c>
      <c r="B20" s="66">
        <v>213</v>
      </c>
      <c r="C20" s="66">
        <v>180</v>
      </c>
      <c r="D20" s="94">
        <f t="shared" si="0"/>
        <v>84.5070422535211</v>
      </c>
      <c r="E20" s="97"/>
    </row>
    <row r="21" ht="25.05" customHeight="1" spans="1:5">
      <c r="A21" s="86" t="s">
        <v>913</v>
      </c>
      <c r="B21" s="66">
        <v>409</v>
      </c>
      <c r="C21" s="66">
        <v>235</v>
      </c>
      <c r="D21" s="94">
        <f t="shared" si="0"/>
        <v>57.4572127139364</v>
      </c>
      <c r="E21" s="97"/>
    </row>
    <row r="22" ht="25.05" customHeight="1" spans="1:5">
      <c r="A22" s="86" t="s">
        <v>914</v>
      </c>
      <c r="B22" s="66">
        <v>43</v>
      </c>
      <c r="C22" s="66"/>
      <c r="D22" s="94">
        <f t="shared" si="0"/>
        <v>0</v>
      </c>
      <c r="E22" s="97"/>
    </row>
    <row r="23" s="77" customFormat="1" ht="25.05" customHeight="1" spans="1:5">
      <c r="A23" s="92" t="s">
        <v>918</v>
      </c>
      <c r="B23" s="98"/>
      <c r="C23" s="98"/>
      <c r="D23" s="94"/>
      <c r="E23" s="99"/>
    </row>
    <row r="24" ht="25.05" customHeight="1" spans="1:5">
      <c r="A24" s="86" t="s">
        <v>919</v>
      </c>
      <c r="B24" s="66"/>
      <c r="C24" s="66"/>
      <c r="D24" s="94"/>
      <c r="E24" s="97"/>
    </row>
    <row r="25" ht="25.05" customHeight="1" spans="1:5">
      <c r="A25" s="86" t="s">
        <v>911</v>
      </c>
      <c r="B25" s="66"/>
      <c r="C25" s="66"/>
      <c r="D25" s="94"/>
      <c r="E25" s="97"/>
    </row>
    <row r="26" ht="25.05" customHeight="1" spans="1:5">
      <c r="A26" s="86" t="s">
        <v>913</v>
      </c>
      <c r="B26" s="66"/>
      <c r="C26" s="66"/>
      <c r="D26" s="94"/>
      <c r="E26" s="97"/>
    </row>
    <row r="27" ht="25.05" customHeight="1" spans="1:5">
      <c r="A27" s="86" t="s">
        <v>914</v>
      </c>
      <c r="B27" s="101"/>
      <c r="C27" s="101"/>
      <c r="D27" s="94"/>
      <c r="E27" s="97"/>
    </row>
    <row r="28" s="77" customFormat="1" ht="25.05" customHeight="1" spans="1:5">
      <c r="A28" s="92" t="s">
        <v>920</v>
      </c>
      <c r="B28" s="98"/>
      <c r="C28" s="102"/>
      <c r="D28" s="94"/>
      <c r="E28" s="103"/>
    </row>
    <row r="29" ht="25.05" customHeight="1" spans="1:5">
      <c r="A29" s="86" t="s">
        <v>921</v>
      </c>
      <c r="B29" s="104"/>
      <c r="C29" s="104"/>
      <c r="D29" s="94"/>
      <c r="E29" s="105"/>
    </row>
    <row r="30" ht="25.05" customHeight="1" spans="1:5">
      <c r="A30" s="86" t="s">
        <v>911</v>
      </c>
      <c r="B30" s="104"/>
      <c r="C30" s="104"/>
      <c r="D30" s="94"/>
      <c r="E30" s="105"/>
    </row>
    <row r="31" ht="25.05" customHeight="1" spans="1:5">
      <c r="A31" s="86" t="s">
        <v>914</v>
      </c>
      <c r="B31" s="104"/>
      <c r="C31" s="104"/>
      <c r="D31" s="94"/>
      <c r="E31" s="105"/>
    </row>
    <row r="32" ht="25.05" customHeight="1" spans="1:5">
      <c r="A32" s="92" t="s">
        <v>922</v>
      </c>
      <c r="B32" s="106">
        <f>SUM(B33:B39)</f>
        <v>8876</v>
      </c>
      <c r="C32" s="106">
        <f>SUM(C33:C39)</f>
        <v>8573</v>
      </c>
      <c r="D32" s="94">
        <f t="shared" ref="D32:D43" si="1">C32/B32*100</f>
        <v>96.586300135196</v>
      </c>
      <c r="E32" s="107"/>
    </row>
    <row r="33" ht="25.05" customHeight="1" spans="1:5">
      <c r="A33" s="86" t="s">
        <v>909</v>
      </c>
      <c r="B33" s="104">
        <v>1121</v>
      </c>
      <c r="C33" s="104">
        <v>1029</v>
      </c>
      <c r="D33" s="94">
        <f t="shared" si="1"/>
        <v>91.793041926851</v>
      </c>
      <c r="E33" s="107"/>
    </row>
    <row r="34" ht="25.05" customHeight="1" spans="1:5">
      <c r="A34" s="86" t="s">
        <v>910</v>
      </c>
      <c r="B34" s="104">
        <v>6460</v>
      </c>
      <c r="C34" s="104">
        <v>7205</v>
      </c>
      <c r="D34" s="94">
        <f t="shared" si="1"/>
        <v>111.532507739938</v>
      </c>
      <c r="E34" s="107"/>
    </row>
    <row r="35" ht="25.05" customHeight="1" spans="1:5">
      <c r="A35" s="86" t="s">
        <v>911</v>
      </c>
      <c r="B35" s="104">
        <v>668</v>
      </c>
      <c r="C35" s="104">
        <v>300</v>
      </c>
      <c r="D35" s="94">
        <f t="shared" si="1"/>
        <v>44.9101796407186</v>
      </c>
      <c r="E35" s="107"/>
    </row>
    <row r="36" ht="25.05" customHeight="1" spans="1:5">
      <c r="A36" s="86" t="s">
        <v>913</v>
      </c>
      <c r="B36" s="104">
        <v>4</v>
      </c>
      <c r="C36" s="104">
        <v>4</v>
      </c>
      <c r="D36" s="94">
        <f t="shared" si="1"/>
        <v>100</v>
      </c>
      <c r="E36" s="107"/>
    </row>
    <row r="37" ht="25.05" customHeight="1" spans="1:5">
      <c r="A37" s="86" t="s">
        <v>923</v>
      </c>
      <c r="B37" s="104">
        <v>6</v>
      </c>
      <c r="C37" s="104">
        <v>7</v>
      </c>
      <c r="D37" s="94">
        <f t="shared" si="1"/>
        <v>116.666666666667</v>
      </c>
      <c r="E37" s="107"/>
    </row>
    <row r="38" ht="25.05" customHeight="1" spans="1:5">
      <c r="A38" s="86" t="s">
        <v>912</v>
      </c>
      <c r="B38" s="104">
        <v>166</v>
      </c>
      <c r="C38" s="104">
        <v>25</v>
      </c>
      <c r="D38" s="94">
        <f t="shared" si="1"/>
        <v>15.0602409638554</v>
      </c>
      <c r="E38" s="107"/>
    </row>
    <row r="39" ht="25.05" customHeight="1" spans="1:5">
      <c r="A39" s="86" t="s">
        <v>914</v>
      </c>
      <c r="B39" s="104">
        <v>451</v>
      </c>
      <c r="C39" s="104">
        <v>3</v>
      </c>
      <c r="D39" s="94">
        <f t="shared" si="1"/>
        <v>0.665188470066519</v>
      </c>
      <c r="E39" s="107"/>
    </row>
    <row r="40" ht="25.05" customHeight="1" spans="1:5">
      <c r="A40" s="92" t="s">
        <v>924</v>
      </c>
      <c r="B40" s="106">
        <f>SUM(B41:B45)</f>
        <v>1444</v>
      </c>
      <c r="C40" s="106">
        <f>SUM(C41:C45)</f>
        <v>1959</v>
      </c>
      <c r="D40" s="94">
        <f t="shared" si="1"/>
        <v>135.664819944598</v>
      </c>
      <c r="E40" s="107"/>
    </row>
    <row r="41" ht="25.05" customHeight="1" spans="1:5">
      <c r="A41" s="86" t="s">
        <v>909</v>
      </c>
      <c r="B41" s="104">
        <v>771</v>
      </c>
      <c r="C41" s="104">
        <v>918</v>
      </c>
      <c r="D41" s="94">
        <f t="shared" si="1"/>
        <v>119.066147859922</v>
      </c>
      <c r="E41" s="107"/>
    </row>
    <row r="42" ht="25.05" customHeight="1" spans="1:5">
      <c r="A42" s="86" t="s">
        <v>910</v>
      </c>
      <c r="B42" s="104">
        <v>627</v>
      </c>
      <c r="C42" s="104">
        <v>991</v>
      </c>
      <c r="D42" s="94">
        <f t="shared" si="1"/>
        <v>158.054226475279</v>
      </c>
      <c r="E42" s="107"/>
    </row>
    <row r="43" ht="25.05" customHeight="1" spans="1:5">
      <c r="A43" s="86" t="s">
        <v>911</v>
      </c>
      <c r="B43" s="104">
        <v>46</v>
      </c>
      <c r="C43" s="104">
        <v>50</v>
      </c>
      <c r="D43" s="94">
        <f t="shared" si="1"/>
        <v>108.695652173913</v>
      </c>
      <c r="E43" s="107"/>
    </row>
    <row r="44" ht="25.05" customHeight="1" spans="1:5">
      <c r="A44" s="86" t="s">
        <v>913</v>
      </c>
      <c r="B44" s="104"/>
      <c r="C44" s="104"/>
      <c r="D44" s="94"/>
      <c r="E44" s="107"/>
    </row>
    <row r="45" ht="25.05" customHeight="1" spans="1:5">
      <c r="A45" s="86" t="s">
        <v>914</v>
      </c>
      <c r="B45" s="104"/>
      <c r="C45" s="104"/>
      <c r="D45" s="94"/>
      <c r="E45" s="107"/>
    </row>
    <row r="46" ht="25.05" customHeight="1" spans="1:5">
      <c r="A46" s="92" t="s">
        <v>925</v>
      </c>
      <c r="B46" s="108">
        <f>B17+B32+B40</f>
        <v>37206</v>
      </c>
      <c r="C46" s="108">
        <f>C17+C32+C40</f>
        <v>38878</v>
      </c>
      <c r="D46" s="94">
        <f t="shared" ref="D46:D48" si="2">C46/B46*100</f>
        <v>104.493898833521</v>
      </c>
      <c r="E46" s="109"/>
    </row>
    <row r="47" ht="25.05" customHeight="1" spans="1:5">
      <c r="A47" s="86" t="s">
        <v>926</v>
      </c>
      <c r="B47" s="110">
        <v>33579</v>
      </c>
      <c r="C47" s="111">
        <v>38325</v>
      </c>
      <c r="D47" s="94">
        <f t="shared" si="2"/>
        <v>114.133833646029</v>
      </c>
      <c r="E47" s="112"/>
    </row>
    <row r="48" ht="25.05" customHeight="1" spans="1:5">
      <c r="A48" s="92" t="s">
        <v>927</v>
      </c>
      <c r="B48" s="108">
        <f>B46+B47</f>
        <v>70785</v>
      </c>
      <c r="C48" s="108">
        <f>C46+C47</f>
        <v>77203</v>
      </c>
      <c r="D48" s="94">
        <f t="shared" si="2"/>
        <v>109.066892703256</v>
      </c>
      <c r="E48" s="113"/>
    </row>
  </sheetData>
  <mergeCells count="1">
    <mergeCell ref="A2:E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G44" sqref="G44"/>
    </sheetView>
  </sheetViews>
  <sheetFormatPr defaultColWidth="13.775" defaultRowHeight="24" customHeight="1" outlineLevelCol="4"/>
  <cols>
    <col min="1" max="1" width="44.4416666666667" customWidth="1"/>
    <col min="2" max="2" width="19.2083333333333" customWidth="1"/>
    <col min="3" max="4" width="14.3333333333333" customWidth="1"/>
    <col min="5" max="5" width="11.5" customWidth="1"/>
    <col min="6" max="6" width="27.775" customWidth="1"/>
  </cols>
  <sheetData>
    <row r="1" ht="29" customHeight="1" spans="1:1">
      <c r="A1" s="14" t="s">
        <v>0</v>
      </c>
    </row>
    <row r="2" ht="30" customHeight="1" spans="1:5">
      <c r="A2" s="15" t="s">
        <v>928</v>
      </c>
      <c r="B2" s="15"/>
      <c r="C2" s="15"/>
      <c r="D2" s="15"/>
      <c r="E2" s="15"/>
    </row>
    <row r="3" ht="18" customHeight="1" spans="1:5">
      <c r="A3" s="61" t="s">
        <v>929</v>
      </c>
      <c r="B3" s="78"/>
      <c r="C3" s="79"/>
      <c r="D3" s="79"/>
      <c r="E3" s="80" t="s">
        <v>33</v>
      </c>
    </row>
    <row r="4" ht="43.05" customHeight="1" spans="1:5">
      <c r="A4" s="81" t="s">
        <v>827</v>
      </c>
      <c r="B4" s="81" t="s">
        <v>906</v>
      </c>
      <c r="C4" s="81" t="s">
        <v>35</v>
      </c>
      <c r="D4" s="81" t="s">
        <v>907</v>
      </c>
      <c r="E4" s="81" t="s">
        <v>36</v>
      </c>
    </row>
    <row r="5" s="77" customFormat="1" ht="25.05" customHeight="1" spans="1:5">
      <c r="A5" s="82" t="s">
        <v>930</v>
      </c>
      <c r="B5" s="83"/>
      <c r="C5" s="83"/>
      <c r="D5" s="84"/>
      <c r="E5" s="85"/>
    </row>
    <row r="6" ht="25.05" customHeight="1" spans="1:5">
      <c r="A6" s="86" t="s">
        <v>931</v>
      </c>
      <c r="B6" s="66"/>
      <c r="C6" s="66"/>
      <c r="D6" s="87"/>
      <c r="E6" s="88"/>
    </row>
    <row r="7" ht="25.05" customHeight="1" spans="1:5">
      <c r="A7" s="86" t="s">
        <v>932</v>
      </c>
      <c r="B7" s="66"/>
      <c r="C7" s="66"/>
      <c r="D7" s="87"/>
      <c r="E7" s="88"/>
    </row>
    <row r="8" ht="25.05" customHeight="1" spans="1:5">
      <c r="A8" s="86" t="s">
        <v>933</v>
      </c>
      <c r="B8" s="66"/>
      <c r="C8" s="66"/>
      <c r="D8" s="87"/>
      <c r="E8" s="88"/>
    </row>
    <row r="9" ht="25.05" customHeight="1" spans="1:5">
      <c r="A9" s="86" t="s">
        <v>934</v>
      </c>
      <c r="B9" s="66"/>
      <c r="C9" s="66"/>
      <c r="D9" s="87"/>
      <c r="E9" s="88"/>
    </row>
    <row r="10" ht="25.05" customHeight="1" spans="1:5">
      <c r="A10" s="86" t="s">
        <v>935</v>
      </c>
      <c r="B10" s="66"/>
      <c r="C10" s="66"/>
      <c r="D10" s="87"/>
      <c r="E10" s="88"/>
    </row>
    <row r="11" s="77" customFormat="1" ht="25.05" customHeight="1" spans="1:5">
      <c r="A11" s="82" t="s">
        <v>936</v>
      </c>
      <c r="B11" s="83"/>
      <c r="C11" s="83"/>
      <c r="D11" s="84"/>
      <c r="E11" s="89"/>
    </row>
    <row r="12" ht="25.05" customHeight="1" spans="1:5">
      <c r="A12" s="86" t="s">
        <v>937</v>
      </c>
      <c r="B12" s="66"/>
      <c r="C12" s="66"/>
      <c r="D12" s="87"/>
      <c r="E12" s="88"/>
    </row>
    <row r="13" ht="25.05" customHeight="1" spans="1:5">
      <c r="A13" s="86" t="s">
        <v>938</v>
      </c>
      <c r="B13" s="66"/>
      <c r="C13" s="66"/>
      <c r="D13" s="87"/>
      <c r="E13" s="88"/>
    </row>
    <row r="14" ht="25.05" customHeight="1" spans="1:5">
      <c r="A14" s="86" t="s">
        <v>939</v>
      </c>
      <c r="B14" s="66"/>
      <c r="C14" s="66"/>
      <c r="D14" s="87"/>
      <c r="E14" s="88"/>
    </row>
    <row r="15" ht="25.05" customHeight="1" spans="1:5">
      <c r="A15" s="86" t="s">
        <v>940</v>
      </c>
      <c r="B15" s="66"/>
      <c r="C15" s="66"/>
      <c r="D15" s="87"/>
      <c r="E15" s="88"/>
    </row>
    <row r="16" ht="25.05" customHeight="1" spans="1:5">
      <c r="A16" s="86" t="s">
        <v>941</v>
      </c>
      <c r="B16" s="66"/>
      <c r="C16" s="66"/>
      <c r="D16" s="87"/>
      <c r="E16" s="88"/>
    </row>
    <row r="17" ht="25.05" customHeight="1" spans="1:5">
      <c r="A17" s="86" t="s">
        <v>942</v>
      </c>
      <c r="B17" s="66"/>
      <c r="C17" s="66"/>
      <c r="D17" s="87"/>
      <c r="E17" s="88"/>
    </row>
    <row r="18" ht="25.05" customHeight="1" spans="1:5">
      <c r="A18" s="86" t="s">
        <v>933</v>
      </c>
      <c r="B18" s="66"/>
      <c r="C18" s="66"/>
      <c r="D18" s="87"/>
      <c r="E18" s="88"/>
    </row>
    <row r="19" ht="25.05" customHeight="1" spans="1:5">
      <c r="A19" s="86" t="s">
        <v>934</v>
      </c>
      <c r="B19" s="66"/>
      <c r="C19" s="66"/>
      <c r="D19" s="87"/>
      <c r="E19" s="88"/>
    </row>
    <row r="20" s="77" customFormat="1" ht="25.05" customHeight="1" spans="1:5">
      <c r="A20" s="82" t="s">
        <v>943</v>
      </c>
      <c r="B20" s="83">
        <f>SUM(B21:B22)</f>
        <v>25983</v>
      </c>
      <c r="C20" s="83">
        <f>SUM(C21:C22)</f>
        <v>28322</v>
      </c>
      <c r="D20" s="84">
        <f t="shared" ref="D20:D22" si="0">C20/B20*100</f>
        <v>109.002039795251</v>
      </c>
      <c r="E20" s="89"/>
    </row>
    <row r="21" ht="25.05" customHeight="1" spans="1:5">
      <c r="A21" s="86" t="s">
        <v>931</v>
      </c>
      <c r="B21" s="66">
        <v>25963</v>
      </c>
      <c r="C21" s="66">
        <v>28302</v>
      </c>
      <c r="D21" s="84">
        <f t="shared" si="0"/>
        <v>109.008974309594</v>
      </c>
      <c r="E21" s="88"/>
    </row>
    <row r="22" ht="25.05" customHeight="1" spans="1:5">
      <c r="A22" s="86" t="s">
        <v>933</v>
      </c>
      <c r="B22" s="66">
        <v>20</v>
      </c>
      <c r="C22" s="66">
        <v>20</v>
      </c>
      <c r="D22" s="84">
        <f t="shared" si="0"/>
        <v>100</v>
      </c>
      <c r="E22" s="88"/>
    </row>
    <row r="23" s="77" customFormat="1" ht="25.05" customHeight="1" spans="1:5">
      <c r="A23" s="82" t="s">
        <v>944</v>
      </c>
      <c r="B23" s="83"/>
      <c r="C23" s="83"/>
      <c r="D23" s="84"/>
      <c r="E23" s="89"/>
    </row>
    <row r="24" ht="25.05" customHeight="1" spans="1:5">
      <c r="A24" s="86" t="s">
        <v>945</v>
      </c>
      <c r="B24" s="66"/>
      <c r="C24" s="66"/>
      <c r="D24" s="84"/>
      <c r="E24" s="88"/>
    </row>
    <row r="25" ht="25.05" customHeight="1" spans="1:5">
      <c r="A25" s="86" t="s">
        <v>933</v>
      </c>
      <c r="B25" s="66"/>
      <c r="C25" s="66"/>
      <c r="D25" s="84"/>
      <c r="E25" s="88"/>
    </row>
    <row r="26" ht="25.05" customHeight="1" spans="1:5">
      <c r="A26" s="86" t="s">
        <v>934</v>
      </c>
      <c r="B26" s="66"/>
      <c r="C26" s="66"/>
      <c r="D26" s="84"/>
      <c r="E26" s="88"/>
    </row>
    <row r="27" s="77" customFormat="1" ht="25.05" customHeight="1" spans="1:5">
      <c r="A27" s="82" t="s">
        <v>946</v>
      </c>
      <c r="B27" s="83"/>
      <c r="C27" s="83"/>
      <c r="D27" s="84"/>
      <c r="E27" s="89"/>
    </row>
    <row r="28" ht="25.05" customHeight="1" spans="1:5">
      <c r="A28" s="86" t="s">
        <v>947</v>
      </c>
      <c r="B28" s="66"/>
      <c r="C28" s="66"/>
      <c r="D28" s="84"/>
      <c r="E28" s="88"/>
    </row>
    <row r="29" ht="25.05" customHeight="1" spans="1:5">
      <c r="A29" s="86" t="s">
        <v>948</v>
      </c>
      <c r="B29" s="66"/>
      <c r="C29" s="66"/>
      <c r="D29" s="84"/>
      <c r="E29" s="88"/>
    </row>
    <row r="30" ht="25.05" customHeight="1" spans="1:5">
      <c r="A30" s="86" t="s">
        <v>949</v>
      </c>
      <c r="B30" s="66"/>
      <c r="C30" s="66"/>
      <c r="D30" s="84"/>
      <c r="E30" s="88"/>
    </row>
    <row r="31" ht="25.05" customHeight="1" spans="1:5">
      <c r="A31" s="82" t="s">
        <v>950</v>
      </c>
      <c r="B31" s="90">
        <f>SUM(B32:B33)</f>
        <v>5927</v>
      </c>
      <c r="C31" s="90">
        <f>SUM(C32:C33)</f>
        <v>7417</v>
      </c>
      <c r="D31" s="84">
        <f t="shared" ref="D31:D39" si="1">C31/B31*100</f>
        <v>125.139193521174</v>
      </c>
      <c r="E31" s="88"/>
    </row>
    <row r="32" ht="25.05" customHeight="1" spans="1:5">
      <c r="A32" s="86" t="s">
        <v>931</v>
      </c>
      <c r="B32" s="66">
        <v>5923</v>
      </c>
      <c r="C32" s="66">
        <v>7414</v>
      </c>
      <c r="D32" s="84">
        <f t="shared" si="1"/>
        <v>125.173054195509</v>
      </c>
      <c r="E32" s="88"/>
    </row>
    <row r="33" ht="25.05" customHeight="1" spans="1:5">
      <c r="A33" s="86" t="s">
        <v>933</v>
      </c>
      <c r="B33" s="66">
        <v>4</v>
      </c>
      <c r="C33" s="66">
        <v>3</v>
      </c>
      <c r="D33" s="84">
        <f t="shared" si="1"/>
        <v>75</v>
      </c>
      <c r="E33" s="88"/>
    </row>
    <row r="34" ht="25.05" customHeight="1" spans="1:5">
      <c r="A34" s="82" t="s">
        <v>951</v>
      </c>
      <c r="B34" s="90">
        <f>SUM(B35:B36)</f>
        <v>550</v>
      </c>
      <c r="C34" s="90">
        <f>SUM(C35:C36)</f>
        <v>639</v>
      </c>
      <c r="D34" s="84">
        <f t="shared" si="1"/>
        <v>116.181818181818</v>
      </c>
      <c r="E34" s="88"/>
    </row>
    <row r="35" ht="25.05" customHeight="1" spans="1:5">
      <c r="A35" s="86" t="s">
        <v>931</v>
      </c>
      <c r="B35" s="66">
        <v>549</v>
      </c>
      <c r="C35" s="66">
        <v>638</v>
      </c>
      <c r="D35" s="84">
        <f t="shared" si="1"/>
        <v>116.211293260474</v>
      </c>
      <c r="E35" s="88"/>
    </row>
    <row r="36" ht="25.05" customHeight="1" spans="1:5">
      <c r="A36" s="86" t="s">
        <v>933</v>
      </c>
      <c r="B36" s="66">
        <v>1</v>
      </c>
      <c r="C36" s="66">
        <v>1</v>
      </c>
      <c r="D36" s="84">
        <f t="shared" si="1"/>
        <v>100</v>
      </c>
      <c r="E36" s="88"/>
    </row>
    <row r="37" ht="25.05" customHeight="1" spans="1:5">
      <c r="A37" s="82" t="s">
        <v>952</v>
      </c>
      <c r="B37" s="83">
        <f>B20+B31+B34</f>
        <v>32460</v>
      </c>
      <c r="C37" s="83">
        <f>C20+C31+C34</f>
        <v>36378</v>
      </c>
      <c r="D37" s="84">
        <f t="shared" si="1"/>
        <v>112.070240295749</v>
      </c>
      <c r="E37" s="89"/>
    </row>
    <row r="38" ht="25.05" customHeight="1" spans="1:5">
      <c r="A38" s="86" t="s">
        <v>953</v>
      </c>
      <c r="B38" s="66">
        <v>38325</v>
      </c>
      <c r="C38" s="66">
        <v>40825</v>
      </c>
      <c r="D38" s="84">
        <f t="shared" si="1"/>
        <v>106.523157208089</v>
      </c>
      <c r="E38" s="88"/>
    </row>
    <row r="39" ht="25.05" customHeight="1" spans="1:5">
      <c r="A39" s="82" t="s">
        <v>954</v>
      </c>
      <c r="B39" s="83">
        <f>B37+B38</f>
        <v>70785</v>
      </c>
      <c r="C39" s="83">
        <f>C37+C38</f>
        <v>77203</v>
      </c>
      <c r="D39" s="84">
        <f t="shared" si="1"/>
        <v>109.066892703256</v>
      </c>
      <c r="E39" s="89"/>
    </row>
  </sheetData>
  <mergeCells count="1">
    <mergeCell ref="A2:E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pane xSplit="1" topLeftCell="B1" activePane="topRight" state="frozen"/>
      <selection/>
      <selection pane="topRight" activeCell="C6" sqref="C6"/>
    </sheetView>
  </sheetViews>
  <sheetFormatPr defaultColWidth="13.775" defaultRowHeight="24" customHeight="1" outlineLevelCol="4"/>
  <cols>
    <col min="1" max="1" width="30.875" customWidth="1"/>
    <col min="2" max="4" width="16.4416666666667" customWidth="1"/>
    <col min="5" max="5" width="34.2083333333333" customWidth="1"/>
  </cols>
  <sheetData>
    <row r="1" ht="29" customHeight="1" spans="1:1">
      <c r="A1" s="14" t="s">
        <v>0</v>
      </c>
    </row>
    <row r="2" ht="30" customHeight="1" spans="1:5">
      <c r="A2" s="15" t="s">
        <v>955</v>
      </c>
      <c r="B2" s="15"/>
      <c r="C2" s="15"/>
      <c r="D2" s="15"/>
      <c r="E2" s="15"/>
    </row>
    <row r="3" ht="18" customHeight="1" spans="1:5">
      <c r="A3" s="61" t="s">
        <v>956</v>
      </c>
      <c r="B3" s="61"/>
      <c r="C3" s="61"/>
      <c r="D3" s="61"/>
      <c r="E3" s="70" t="s">
        <v>957</v>
      </c>
    </row>
    <row r="4" ht="30" customHeight="1" spans="1:5">
      <c r="A4" s="64" t="s">
        <v>958</v>
      </c>
      <c r="B4" s="64" t="s">
        <v>192</v>
      </c>
      <c r="C4" s="64" t="s">
        <v>959</v>
      </c>
      <c r="D4" s="64" t="s">
        <v>960</v>
      </c>
      <c r="E4" s="64" t="s">
        <v>36</v>
      </c>
    </row>
    <row r="5" ht="25.05" customHeight="1" spans="1:5">
      <c r="A5" s="71" t="s">
        <v>961</v>
      </c>
      <c r="B5" s="72"/>
      <c r="C5" s="72">
        <v>120566</v>
      </c>
      <c r="D5" s="72">
        <v>181500</v>
      </c>
      <c r="E5" s="73"/>
    </row>
    <row r="6" ht="25.05" customHeight="1" spans="1:5">
      <c r="A6" s="11" t="s">
        <v>962</v>
      </c>
      <c r="B6" s="74"/>
      <c r="C6" s="74"/>
      <c r="D6" s="74"/>
      <c r="E6" s="75"/>
    </row>
    <row r="7" ht="25.05" customHeight="1" spans="1:5">
      <c r="A7" s="11" t="s">
        <v>963</v>
      </c>
      <c r="B7" s="74"/>
      <c r="C7" s="74">
        <v>120566</v>
      </c>
      <c r="D7" s="74">
        <v>181500</v>
      </c>
      <c r="E7" s="75"/>
    </row>
    <row r="8" ht="25.05" customHeight="1" spans="1:5">
      <c r="A8" s="11" t="s">
        <v>962</v>
      </c>
      <c r="B8" s="74"/>
      <c r="C8" s="74"/>
      <c r="D8" s="74"/>
      <c r="E8" s="75"/>
    </row>
    <row r="9" ht="25.05" customHeight="1" spans="1:5">
      <c r="A9" s="11" t="s">
        <v>964</v>
      </c>
      <c r="B9" s="74"/>
      <c r="C9" s="74">
        <v>6</v>
      </c>
      <c r="D9" s="74">
        <v>19</v>
      </c>
      <c r="E9" s="75"/>
    </row>
    <row r="10" ht="25.05" customHeight="1" spans="1:5">
      <c r="A10" s="11" t="s">
        <v>962</v>
      </c>
      <c r="B10" s="74"/>
      <c r="C10" s="74"/>
      <c r="D10" s="74"/>
      <c r="E10" s="75"/>
    </row>
    <row r="11" ht="25.05" customHeight="1" spans="1:5">
      <c r="A11" s="11" t="s">
        <v>965</v>
      </c>
      <c r="B11" s="74"/>
      <c r="C11" s="74">
        <v>14000</v>
      </c>
      <c r="D11" s="74">
        <v>0</v>
      </c>
      <c r="E11" s="75"/>
    </row>
    <row r="12" ht="25.05" customHeight="1" spans="1:5">
      <c r="A12" s="11" t="s">
        <v>962</v>
      </c>
      <c r="B12" s="74"/>
      <c r="C12" s="74"/>
      <c r="D12" s="74"/>
      <c r="E12" s="75"/>
    </row>
    <row r="13" ht="25.05" customHeight="1" spans="1:5">
      <c r="A13" s="11" t="s">
        <v>966</v>
      </c>
      <c r="B13" s="74"/>
      <c r="C13" s="74">
        <v>4295.39</v>
      </c>
      <c r="D13" s="74">
        <v>4948.83</v>
      </c>
      <c r="E13" s="75"/>
    </row>
    <row r="14" ht="25.05" customHeight="1" spans="1:5">
      <c r="A14" s="11" t="s">
        <v>962</v>
      </c>
      <c r="B14" s="74"/>
      <c r="C14" s="74"/>
      <c r="D14" s="74"/>
      <c r="E14" s="75"/>
    </row>
    <row r="15" ht="25.05" customHeight="1" spans="1:5">
      <c r="A15" s="11" t="s">
        <v>967</v>
      </c>
      <c r="B15" s="76"/>
      <c r="C15" s="76"/>
      <c r="D15" s="76"/>
      <c r="E15" s="75"/>
    </row>
    <row r="16" ht="25.05" customHeight="1" spans="1:5">
      <c r="A16" s="11" t="s">
        <v>962</v>
      </c>
      <c r="B16" s="76"/>
      <c r="C16" s="76"/>
      <c r="D16" s="76"/>
      <c r="E16" s="75"/>
    </row>
  </sheetData>
  <mergeCells count="1">
    <mergeCell ref="A2:E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"/>
  <sheetViews>
    <sheetView workbookViewId="0">
      <pane xSplit="1" ySplit="4" topLeftCell="B4" activePane="bottomRight" state="frozen"/>
      <selection/>
      <selection pane="topRight"/>
      <selection pane="bottomLeft"/>
      <selection pane="bottomRight" activeCell="B4" sqref="B4"/>
    </sheetView>
  </sheetViews>
  <sheetFormatPr defaultColWidth="13.775" defaultRowHeight="24" customHeight="1" outlineLevelCol="2"/>
  <cols>
    <col min="1" max="1" width="36.625" customWidth="1"/>
    <col min="2" max="2" width="25" customWidth="1"/>
    <col min="3" max="3" width="49" customWidth="1"/>
  </cols>
  <sheetData>
    <row r="1" ht="29" customHeight="1" spans="1:1">
      <c r="A1" s="14" t="s">
        <v>0</v>
      </c>
    </row>
    <row r="2" ht="30" customHeight="1" spans="1:3">
      <c r="A2" s="15" t="s">
        <v>968</v>
      </c>
      <c r="B2" s="15"/>
      <c r="C2" s="15"/>
    </row>
    <row r="3" ht="18" customHeight="1" spans="1:3">
      <c r="A3" s="61" t="s">
        <v>969</v>
      </c>
      <c r="B3" s="62"/>
      <c r="C3" s="63" t="s">
        <v>957</v>
      </c>
    </row>
    <row r="4" ht="30" customHeight="1" spans="1:3">
      <c r="A4" s="64" t="s">
        <v>958</v>
      </c>
      <c r="B4" s="64" t="s">
        <v>970</v>
      </c>
      <c r="C4" s="64" t="s">
        <v>36</v>
      </c>
    </row>
    <row r="5" ht="25.05" customHeight="1" spans="1:3">
      <c r="A5" s="65" t="s">
        <v>971</v>
      </c>
      <c r="B5" s="66">
        <v>48400</v>
      </c>
      <c r="C5" s="67"/>
    </row>
    <row r="6" ht="25.05" customHeight="1" spans="1:3">
      <c r="A6" s="68" t="s">
        <v>972</v>
      </c>
      <c r="B6" s="66">
        <v>48400</v>
      </c>
      <c r="C6" s="69"/>
    </row>
    <row r="7" ht="25.05" customHeight="1" spans="1:3">
      <c r="A7" s="68" t="s">
        <v>973</v>
      </c>
      <c r="B7" s="66"/>
      <c r="C7" s="67"/>
    </row>
    <row r="8" ht="25.05" customHeight="1" spans="1:3">
      <c r="A8" s="68" t="s">
        <v>974</v>
      </c>
      <c r="B8" s="66">
        <v>19</v>
      </c>
      <c r="C8" s="69"/>
    </row>
    <row r="9" ht="25.05" customHeight="1" spans="1:3">
      <c r="A9" s="68" t="s">
        <v>975</v>
      </c>
      <c r="B9" s="66">
        <v>3.06</v>
      </c>
      <c r="C9" s="69"/>
    </row>
    <row r="10" ht="25.05" customHeight="1" spans="1:3">
      <c r="A10" s="68" t="s">
        <v>976</v>
      </c>
      <c r="B10" s="66"/>
      <c r="C10" s="67"/>
    </row>
    <row r="11" ht="25.05" customHeight="1" spans="1:3">
      <c r="A11" s="68" t="s">
        <v>977</v>
      </c>
      <c r="B11" s="66">
        <v>0</v>
      </c>
      <c r="C11" s="69"/>
    </row>
    <row r="12" ht="25.05" customHeight="1" spans="1:3">
      <c r="A12" s="68" t="s">
        <v>978</v>
      </c>
      <c r="B12" s="66">
        <v>4948.83</v>
      </c>
      <c r="C12" s="69"/>
    </row>
    <row r="13" ht="25.05" customHeight="1" spans="1:3">
      <c r="A13" s="68" t="s">
        <v>979</v>
      </c>
      <c r="B13" s="66"/>
      <c r="C13" s="69"/>
    </row>
    <row r="14" ht="25.05" customHeight="1" spans="1:3">
      <c r="A14" s="68" t="s">
        <v>980</v>
      </c>
      <c r="B14" s="66"/>
      <c r="C14" s="67"/>
    </row>
    <row r="15" ht="25.05" customHeight="1" spans="1:3">
      <c r="A15" s="68" t="s">
        <v>981</v>
      </c>
      <c r="B15" s="66"/>
      <c r="C15" s="69"/>
    </row>
    <row r="16" ht="25.05" customHeight="1" spans="1:3">
      <c r="A16" s="68" t="s">
        <v>982</v>
      </c>
      <c r="B16" s="66"/>
      <c r="C16" s="69"/>
    </row>
  </sheetData>
  <mergeCells count="1">
    <mergeCell ref="A2:C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N10"/>
  <sheetViews>
    <sheetView showZeros="0" workbookViewId="0">
      <pane xSplit="1" ySplit="6" topLeftCell="B7" activePane="bottomRight" state="frozen"/>
      <selection/>
      <selection pane="topRight"/>
      <selection pane="bottomLeft"/>
      <selection pane="bottomRight" activeCell="I15" sqref="I15"/>
    </sheetView>
  </sheetViews>
  <sheetFormatPr defaultColWidth="10" defaultRowHeight="13.5"/>
  <cols>
    <col min="1" max="1" width="9.625" style="45" customWidth="1"/>
    <col min="2" max="2" width="28.125" style="45" customWidth="1"/>
    <col min="3" max="3" width="5.44166666666667" style="45" customWidth="1"/>
    <col min="4" max="4" width="7.10833333333333" style="45" customWidth="1"/>
    <col min="5" max="5" width="5.55833333333333" style="45" customWidth="1"/>
    <col min="6" max="6" width="5.66666666666667" style="45" customWidth="1"/>
    <col min="7" max="7" width="9.93333333333333" style="45" customWidth="1"/>
    <col min="8" max="11" width="7.44166666666667" style="45" customWidth="1"/>
    <col min="12" max="12" width="10.6083333333333" style="45" customWidth="1"/>
    <col min="13" max="13" width="7.41666666666667" style="45" customWidth="1"/>
    <col min="14" max="15" width="9.775" style="45" customWidth="1"/>
    <col min="16" max="16384" width="10" style="45"/>
  </cols>
  <sheetData>
    <row r="1" ht="29" customHeight="1" spans="1:1">
      <c r="A1" s="46" t="s">
        <v>0</v>
      </c>
    </row>
    <row r="2" ht="34" customHeight="1" spans="1:13">
      <c r="A2" s="47" t="s">
        <v>983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ht="14.25" spans="1:13">
      <c r="A3" s="6" t="s">
        <v>984</v>
      </c>
      <c r="B3" s="48"/>
      <c r="C3" s="48"/>
      <c r="D3" s="48"/>
      <c r="L3" s="56" t="s">
        <v>33</v>
      </c>
      <c r="M3" s="57"/>
    </row>
    <row r="4" ht="26.4" customHeight="1" spans="1:13">
      <c r="A4" s="49" t="s">
        <v>985</v>
      </c>
      <c r="B4" s="49"/>
      <c r="C4" s="49"/>
      <c r="D4" s="49"/>
      <c r="E4" s="49"/>
      <c r="F4" s="49"/>
      <c r="G4" s="49"/>
      <c r="H4" s="50" t="s">
        <v>986</v>
      </c>
      <c r="I4" s="58"/>
      <c r="J4" s="58"/>
      <c r="K4" s="58"/>
      <c r="L4" s="58"/>
      <c r="M4" s="59"/>
    </row>
    <row r="5" ht="30.15" customHeight="1" spans="1:13">
      <c r="A5" s="51" t="s">
        <v>639</v>
      </c>
      <c r="B5" s="51" t="s">
        <v>987</v>
      </c>
      <c r="C5" s="51" t="s">
        <v>988</v>
      </c>
      <c r="D5" s="51" t="s">
        <v>989</v>
      </c>
      <c r="E5" s="51" t="s">
        <v>990</v>
      </c>
      <c r="F5" s="51" t="s">
        <v>991</v>
      </c>
      <c r="G5" s="51" t="s">
        <v>992</v>
      </c>
      <c r="H5" s="51" t="s">
        <v>993</v>
      </c>
      <c r="I5" s="49" t="s">
        <v>994</v>
      </c>
      <c r="J5" s="49" t="s">
        <v>995</v>
      </c>
      <c r="K5" s="49" t="s">
        <v>996</v>
      </c>
      <c r="L5" s="49" t="s">
        <v>997</v>
      </c>
      <c r="M5" s="49" t="s">
        <v>998</v>
      </c>
    </row>
    <row r="6" ht="64" customHeight="1" spans="1:13">
      <c r="A6" s="52"/>
      <c r="B6" s="52"/>
      <c r="C6" s="52"/>
      <c r="D6" s="52"/>
      <c r="E6" s="52"/>
      <c r="F6" s="52"/>
      <c r="G6" s="52"/>
      <c r="H6" s="52"/>
      <c r="I6" s="51"/>
      <c r="J6" s="51"/>
      <c r="K6" s="51"/>
      <c r="L6" s="51"/>
      <c r="M6" s="51"/>
    </row>
    <row r="7" ht="52" customHeight="1" spans="1:14">
      <c r="A7" s="53"/>
      <c r="B7" s="53"/>
      <c r="C7" s="53"/>
      <c r="D7" s="53"/>
      <c r="E7" s="53"/>
      <c r="F7" s="53"/>
      <c r="G7" s="53"/>
      <c r="H7" s="54"/>
      <c r="I7" s="54"/>
      <c r="J7" s="54"/>
      <c r="K7" s="54"/>
      <c r="L7" s="54"/>
      <c r="M7" s="54"/>
      <c r="N7" s="60"/>
    </row>
    <row r="8" ht="52" customHeight="1" spans="1:14">
      <c r="A8" s="53"/>
      <c r="B8" s="53"/>
      <c r="C8" s="53"/>
      <c r="D8" s="53"/>
      <c r="E8" s="53"/>
      <c r="F8" s="53"/>
      <c r="G8" s="53"/>
      <c r="H8" s="54"/>
      <c r="I8" s="54"/>
      <c r="J8" s="54"/>
      <c r="K8" s="54"/>
      <c r="L8" s="54"/>
      <c r="M8" s="54"/>
      <c r="N8" s="60"/>
    </row>
    <row r="9" ht="52" customHeight="1" spans="1:14">
      <c r="A9" s="53"/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  <c r="M9" s="54"/>
      <c r="N9" s="60"/>
    </row>
    <row r="10" ht="52" customHeight="1" spans="1:14">
      <c r="A10" s="53"/>
      <c r="B10" s="53"/>
      <c r="C10" s="53"/>
      <c r="D10" s="53"/>
      <c r="E10" s="53"/>
      <c r="F10" s="53"/>
      <c r="G10" s="53"/>
      <c r="H10" s="55"/>
      <c r="I10" s="55"/>
      <c r="J10" s="55"/>
      <c r="K10" s="55"/>
      <c r="L10" s="55"/>
      <c r="M10" s="55"/>
      <c r="N10" s="60"/>
    </row>
  </sheetData>
  <mergeCells count="17">
    <mergeCell ref="A2:M2"/>
    <mergeCell ref="L3:M3"/>
    <mergeCell ref="A4:G4"/>
    <mergeCell ref="H4:M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13" sqref="A13"/>
    </sheetView>
  </sheetViews>
  <sheetFormatPr defaultColWidth="9" defaultRowHeight="14.25" outlineLevelCol="6"/>
  <cols>
    <col min="1" max="1" width="45.375" customWidth="1"/>
    <col min="2" max="2" width="17.6666666666667" customWidth="1"/>
    <col min="3" max="3" width="9.875" style="29" customWidth="1"/>
    <col min="4" max="4" width="7.44166666666667" customWidth="1"/>
    <col min="5" max="5" width="12.775" customWidth="1"/>
    <col min="6" max="6" width="9.775" customWidth="1"/>
    <col min="7" max="7" width="9.775" style="30" customWidth="1"/>
  </cols>
  <sheetData>
    <row r="1" ht="29" customHeight="1" spans="1:1">
      <c r="A1" s="14" t="s">
        <v>0</v>
      </c>
    </row>
    <row r="2" ht="31.05" customHeight="1" spans="1:7">
      <c r="A2" s="5" t="s">
        <v>999</v>
      </c>
      <c r="B2" s="5"/>
      <c r="C2" s="31"/>
      <c r="D2" s="5"/>
      <c r="E2" s="5"/>
      <c r="F2" s="5"/>
      <c r="G2" s="5"/>
    </row>
    <row r="3" ht="18" customHeight="1" spans="1:7">
      <c r="A3" s="32" t="s">
        <v>1000</v>
      </c>
      <c r="G3" s="27" t="s">
        <v>33</v>
      </c>
    </row>
    <row r="4" ht="98" customHeight="1" spans="1:7">
      <c r="A4" s="33" t="s">
        <v>639</v>
      </c>
      <c r="B4" s="33" t="s">
        <v>1001</v>
      </c>
      <c r="C4" s="34" t="s">
        <v>1002</v>
      </c>
      <c r="D4" s="33" t="s">
        <v>1003</v>
      </c>
      <c r="E4" s="33" t="s">
        <v>1004</v>
      </c>
      <c r="F4" s="33" t="s">
        <v>1005</v>
      </c>
      <c r="G4" s="33" t="s">
        <v>1006</v>
      </c>
    </row>
    <row r="5" ht="24" customHeight="1" spans="1:7">
      <c r="A5" s="35" t="s">
        <v>1007</v>
      </c>
      <c r="B5" s="36" t="s">
        <v>1008</v>
      </c>
      <c r="C5" s="37">
        <v>10000</v>
      </c>
      <c r="D5" s="38" t="s">
        <v>1009</v>
      </c>
      <c r="E5" s="38" t="s">
        <v>1010</v>
      </c>
      <c r="F5" s="39"/>
      <c r="G5" s="39"/>
    </row>
    <row r="6" ht="24" customHeight="1" spans="1:7">
      <c r="A6" s="35" t="s">
        <v>1011</v>
      </c>
      <c r="B6" s="36" t="s">
        <v>1012</v>
      </c>
      <c r="C6" s="37">
        <v>5000</v>
      </c>
      <c r="D6" s="38" t="s">
        <v>1009</v>
      </c>
      <c r="E6" s="38" t="s">
        <v>1010</v>
      </c>
      <c r="F6" s="39"/>
      <c r="G6" s="39"/>
    </row>
    <row r="7" ht="24" customHeight="1" spans="1:7">
      <c r="A7" s="38" t="s">
        <v>1013</v>
      </c>
      <c r="B7" s="36" t="s">
        <v>1014</v>
      </c>
      <c r="C7" s="37">
        <v>2400</v>
      </c>
      <c r="D7" s="38" t="s">
        <v>1015</v>
      </c>
      <c r="E7" s="38" t="s">
        <v>1016</v>
      </c>
      <c r="F7" s="39"/>
      <c r="G7" s="39"/>
    </row>
    <row r="8" ht="23" customHeight="1" spans="1:7">
      <c r="A8" s="35" t="s">
        <v>1017</v>
      </c>
      <c r="B8" s="36" t="s">
        <v>1018</v>
      </c>
      <c r="C8" s="37">
        <v>1000</v>
      </c>
      <c r="D8" s="38" t="s">
        <v>1019</v>
      </c>
      <c r="E8" s="38" t="s">
        <v>1020</v>
      </c>
      <c r="F8" s="40"/>
      <c r="G8" s="40"/>
    </row>
    <row r="9" ht="24" customHeight="1" spans="1:7">
      <c r="A9" s="35" t="s">
        <v>1011</v>
      </c>
      <c r="B9" s="36" t="s">
        <v>1012</v>
      </c>
      <c r="C9" s="37">
        <v>15000</v>
      </c>
      <c r="D9" s="38" t="s">
        <v>1021</v>
      </c>
      <c r="E9" s="38" t="s">
        <v>1022</v>
      </c>
      <c r="F9" s="40"/>
      <c r="G9" s="40"/>
    </row>
    <row r="10" ht="24" customHeight="1" spans="1:7">
      <c r="A10" s="35" t="s">
        <v>1023</v>
      </c>
      <c r="B10" s="36" t="s">
        <v>1018</v>
      </c>
      <c r="C10" s="37">
        <v>4000</v>
      </c>
      <c r="D10" s="38" t="s">
        <v>1024</v>
      </c>
      <c r="E10" s="38" t="s">
        <v>1025</v>
      </c>
      <c r="F10" s="40"/>
      <c r="G10" s="40"/>
    </row>
    <row r="11" ht="24" customHeight="1" spans="1:7">
      <c r="A11" s="41" t="s">
        <v>1026</v>
      </c>
      <c r="B11" s="42" t="s">
        <v>1018</v>
      </c>
      <c r="C11" s="37">
        <v>2300</v>
      </c>
      <c r="D11" s="43" t="s">
        <v>1027</v>
      </c>
      <c r="E11" s="43">
        <v>3.07</v>
      </c>
      <c r="F11" s="40"/>
      <c r="G11" s="40"/>
    </row>
    <row r="12" ht="24" customHeight="1" spans="1:7">
      <c r="A12" s="35" t="s">
        <v>1028</v>
      </c>
      <c r="B12" s="42" t="s">
        <v>1029</v>
      </c>
      <c r="C12" s="37">
        <v>7000</v>
      </c>
      <c r="D12" s="43" t="s">
        <v>1024</v>
      </c>
      <c r="E12" s="43">
        <v>3.13</v>
      </c>
      <c r="F12" s="40"/>
      <c r="G12" s="40"/>
    </row>
    <row r="13" ht="24" customHeight="1" spans="1:7">
      <c r="A13" s="41" t="s">
        <v>1026</v>
      </c>
      <c r="B13" s="42" t="s">
        <v>1018</v>
      </c>
      <c r="C13" s="37">
        <v>1700</v>
      </c>
      <c r="D13" s="43" t="s">
        <v>1024</v>
      </c>
      <c r="E13" s="43">
        <v>3.13</v>
      </c>
      <c r="F13" s="40"/>
      <c r="G13" s="40"/>
    </row>
    <row r="14" ht="24" customHeight="1" spans="1:7">
      <c r="A14" s="36"/>
      <c r="B14" s="42"/>
      <c r="C14" s="39"/>
      <c r="D14" s="44"/>
      <c r="E14" s="39"/>
      <c r="F14" s="39"/>
      <c r="G14" s="39"/>
    </row>
    <row r="15" ht="24" customHeight="1" spans="1:7">
      <c r="A15" s="36"/>
      <c r="B15" s="42"/>
      <c r="C15" s="39"/>
      <c r="D15" s="44"/>
      <c r="E15" s="39"/>
      <c r="F15" s="39"/>
      <c r="G15" s="39"/>
    </row>
    <row r="16" ht="24" customHeight="1" spans="1:7">
      <c r="A16" s="36"/>
      <c r="B16" s="42"/>
      <c r="C16" s="39"/>
      <c r="D16" s="44"/>
      <c r="E16" s="39"/>
      <c r="F16" s="39"/>
      <c r="G16" s="39"/>
    </row>
  </sheetData>
  <mergeCells count="1">
    <mergeCell ref="A2:G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A2" sqref="A2:D2"/>
    </sheetView>
  </sheetViews>
  <sheetFormatPr defaultColWidth="9" defaultRowHeight="14.25" outlineLevelCol="3"/>
  <cols>
    <col min="1" max="1" width="40.125" customWidth="1"/>
    <col min="2" max="4" width="22.4416666666667" customWidth="1"/>
  </cols>
  <sheetData>
    <row r="1" ht="29" customHeight="1" spans="1:1">
      <c r="A1" s="14" t="s">
        <v>0</v>
      </c>
    </row>
    <row r="2" ht="31.95" customHeight="1" spans="1:4">
      <c r="A2" s="5" t="s">
        <v>1030</v>
      </c>
      <c r="B2" s="5"/>
      <c r="C2" s="5"/>
      <c r="D2" s="5"/>
    </row>
    <row r="3" ht="19.95" customHeight="1" spans="1:4">
      <c r="A3" s="6" t="s">
        <v>1031</v>
      </c>
      <c r="C3" s="27"/>
      <c r="D3" s="27" t="s">
        <v>33</v>
      </c>
    </row>
    <row r="4" ht="30" customHeight="1" spans="1:4">
      <c r="A4" s="8" t="s">
        <v>827</v>
      </c>
      <c r="B4" s="8" t="s">
        <v>1032</v>
      </c>
      <c r="C4" s="8" t="s">
        <v>1033</v>
      </c>
      <c r="D4" s="8" t="s">
        <v>1034</v>
      </c>
    </row>
    <row r="5" ht="25.05" customHeight="1" spans="1:4">
      <c r="A5" s="11" t="s">
        <v>1035</v>
      </c>
      <c r="B5" s="12"/>
      <c r="C5" s="12">
        <v>302066</v>
      </c>
      <c r="D5" s="12"/>
    </row>
    <row r="6" ht="25.05" customHeight="1" spans="1:4">
      <c r="A6" s="11" t="s">
        <v>1036</v>
      </c>
      <c r="B6" s="12"/>
      <c r="C6" s="12">
        <v>120566</v>
      </c>
      <c r="D6" s="12"/>
    </row>
    <row r="7" ht="25.05" customHeight="1" spans="1:4">
      <c r="A7" s="11" t="s">
        <v>1037</v>
      </c>
      <c r="B7" s="12"/>
      <c r="C7" s="12">
        <v>181500</v>
      </c>
      <c r="D7" s="12"/>
    </row>
    <row r="8" ht="25.05" customHeight="1" spans="1:4">
      <c r="A8" s="11" t="s">
        <v>1038</v>
      </c>
      <c r="B8" s="12"/>
      <c r="C8" s="12">
        <v>3000</v>
      </c>
      <c r="D8" s="12"/>
    </row>
    <row r="9" ht="25.05" customHeight="1" spans="1:4">
      <c r="A9" s="11" t="s">
        <v>1039</v>
      </c>
      <c r="B9" s="12"/>
      <c r="C9" s="12">
        <v>3000</v>
      </c>
      <c r="D9" s="12"/>
    </row>
    <row r="10" ht="25.05" customHeight="1" spans="1:4">
      <c r="A10" s="11" t="s">
        <v>1040</v>
      </c>
      <c r="B10" s="12"/>
      <c r="C10" s="12">
        <v>0</v>
      </c>
      <c r="D10" s="12"/>
    </row>
    <row r="11" ht="22.95" customHeight="1" spans="1:4">
      <c r="A11" s="28"/>
      <c r="B11" s="28"/>
      <c r="C11" s="28"/>
      <c r="D11" s="28"/>
    </row>
  </sheetData>
  <mergeCells count="2">
    <mergeCell ref="A2:D2"/>
    <mergeCell ref="A11:D11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C1" sqref="C$1:C$1048576"/>
    </sheetView>
  </sheetViews>
  <sheetFormatPr defaultColWidth="12.4416666666667" defaultRowHeight="24" customHeight="1" outlineLevelCol="3"/>
  <cols>
    <col min="1" max="1" width="28.125" customWidth="1"/>
    <col min="2" max="2" width="13.4416666666667" customWidth="1"/>
    <col min="3" max="3" width="58.25" customWidth="1"/>
    <col min="4" max="4" width="14.6666666666667" customWidth="1"/>
  </cols>
  <sheetData>
    <row r="1" ht="29" customHeight="1" spans="1:1">
      <c r="A1" s="14" t="s">
        <v>0</v>
      </c>
    </row>
    <row r="2" ht="30" customHeight="1" spans="1:4">
      <c r="A2" s="15" t="s">
        <v>1041</v>
      </c>
      <c r="B2" s="15"/>
      <c r="C2" s="15"/>
      <c r="D2" s="15"/>
    </row>
    <row r="3" s="13" customFormat="1" ht="18" customHeight="1" spans="1:4">
      <c r="A3" s="6" t="s">
        <v>1042</v>
      </c>
      <c r="B3" s="16"/>
      <c r="C3" s="16"/>
      <c r="D3" s="7" t="s">
        <v>33</v>
      </c>
    </row>
    <row r="4" ht="22.05" customHeight="1" spans="1:4">
      <c r="A4" s="17" t="s">
        <v>1043</v>
      </c>
      <c r="B4" s="17"/>
      <c r="C4" s="17" t="s">
        <v>1044</v>
      </c>
      <c r="D4" s="17"/>
    </row>
    <row r="5" ht="22.05" customHeight="1" spans="1:4">
      <c r="A5" s="17" t="s">
        <v>1045</v>
      </c>
      <c r="B5" s="17" t="s">
        <v>1046</v>
      </c>
      <c r="C5" s="17" t="s">
        <v>1045</v>
      </c>
      <c r="D5" s="17" t="s">
        <v>1046</v>
      </c>
    </row>
    <row r="6" ht="22.05" customHeight="1" spans="1:4">
      <c r="A6" s="18" t="s">
        <v>1047</v>
      </c>
      <c r="B6" s="19">
        <v>3000</v>
      </c>
      <c r="C6" s="18" t="s">
        <v>1048</v>
      </c>
      <c r="D6" s="19">
        <v>3000</v>
      </c>
    </row>
    <row r="7" ht="22.05" customHeight="1" spans="1:4">
      <c r="A7" s="20" t="s">
        <v>1049</v>
      </c>
      <c r="B7" s="21">
        <v>3000</v>
      </c>
      <c r="C7" s="20" t="s">
        <v>1050</v>
      </c>
      <c r="D7" s="21">
        <v>3000</v>
      </c>
    </row>
    <row r="8" ht="22.05" customHeight="1" spans="1:4">
      <c r="A8" s="22"/>
      <c r="B8" s="23"/>
      <c r="C8" s="20" t="s">
        <v>1051</v>
      </c>
      <c r="D8" s="21"/>
    </row>
    <row r="9" ht="22.05" customHeight="1" spans="1:4">
      <c r="A9" s="22"/>
      <c r="B9" s="23"/>
      <c r="C9" s="24" t="s">
        <v>1052</v>
      </c>
      <c r="D9" s="21"/>
    </row>
    <row r="10" ht="22.05" customHeight="1" spans="1:4">
      <c r="A10" s="22"/>
      <c r="B10" s="23"/>
      <c r="C10" s="20" t="s">
        <v>1053</v>
      </c>
      <c r="D10" s="21">
        <v>3000</v>
      </c>
    </row>
    <row r="11" ht="22.05" customHeight="1" spans="1:4">
      <c r="A11" s="22"/>
      <c r="B11" s="23"/>
      <c r="C11" s="20" t="s">
        <v>142</v>
      </c>
      <c r="D11" s="21"/>
    </row>
    <row r="12" ht="22.05" customHeight="1" spans="1:4">
      <c r="A12" s="22"/>
      <c r="B12" s="23"/>
      <c r="C12" s="20" t="s">
        <v>1054</v>
      </c>
      <c r="D12" s="21"/>
    </row>
    <row r="13" ht="22.05" customHeight="1" spans="1:4">
      <c r="A13" s="22"/>
      <c r="B13" s="23"/>
      <c r="C13" s="20" t="s">
        <v>1053</v>
      </c>
      <c r="D13" s="21"/>
    </row>
    <row r="14" ht="22.05" customHeight="1" spans="1:4">
      <c r="A14" s="22"/>
      <c r="B14" s="23"/>
      <c r="C14" s="20" t="s">
        <v>1055</v>
      </c>
      <c r="D14" s="21"/>
    </row>
    <row r="15" ht="22.05" customHeight="1" spans="1:4">
      <c r="A15" s="22"/>
      <c r="B15" s="23"/>
      <c r="C15" s="20" t="s">
        <v>1056</v>
      </c>
      <c r="D15" s="21"/>
    </row>
    <row r="16" ht="22.05" customHeight="1" spans="1:4">
      <c r="A16" s="22"/>
      <c r="B16" s="23"/>
      <c r="C16" s="20" t="s">
        <v>1057</v>
      </c>
      <c r="D16" s="21"/>
    </row>
    <row r="17" ht="22.05" customHeight="1" spans="1:4">
      <c r="A17" s="18" t="s">
        <v>1058</v>
      </c>
      <c r="B17" s="19"/>
      <c r="C17" s="18" t="s">
        <v>1059</v>
      </c>
      <c r="D17" s="19"/>
    </row>
    <row r="18" ht="22.05" customHeight="1" spans="1:4">
      <c r="A18" s="20" t="s">
        <v>1060</v>
      </c>
      <c r="B18" s="21"/>
      <c r="C18" s="25" t="s">
        <v>1061</v>
      </c>
      <c r="D18" s="21"/>
    </row>
    <row r="19" ht="22.05" customHeight="1" spans="1:4">
      <c r="A19" s="22"/>
      <c r="B19" s="23"/>
      <c r="C19" s="20" t="s">
        <v>1062</v>
      </c>
      <c r="D19" s="21"/>
    </row>
    <row r="20" ht="22.05" customHeight="1" spans="1:4">
      <c r="A20" s="22"/>
      <c r="B20" s="23"/>
      <c r="C20" s="20" t="s">
        <v>1063</v>
      </c>
      <c r="D20" s="21"/>
    </row>
    <row r="21" ht="22.05" customHeight="1" spans="1:4">
      <c r="A21" s="22"/>
      <c r="B21" s="23"/>
      <c r="C21" s="20" t="s">
        <v>142</v>
      </c>
      <c r="D21" s="21"/>
    </row>
    <row r="22" ht="25" customHeight="1" spans="1:4">
      <c r="A22" s="22"/>
      <c r="B22" s="23"/>
      <c r="C22" s="20" t="s">
        <v>1064</v>
      </c>
      <c r="D22" s="21"/>
    </row>
    <row r="23" ht="73.05" customHeight="1" spans="1:4">
      <c r="A23" s="26"/>
      <c r="B23" s="26"/>
      <c r="C23" s="26"/>
      <c r="D23" s="26"/>
    </row>
    <row r="24" ht="27" customHeight="1"/>
  </sheetData>
  <mergeCells count="4">
    <mergeCell ref="A2:D2"/>
    <mergeCell ref="A4:B4"/>
    <mergeCell ref="C4:D4"/>
    <mergeCell ref="A23:D23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27"/>
  <sheetViews>
    <sheetView showZeros="0" workbookViewId="0">
      <pane ySplit="4" topLeftCell="A4" activePane="bottomLeft" state="frozen"/>
      <selection/>
      <selection pane="bottomLeft" activeCell="A6" sqref="A6"/>
    </sheetView>
  </sheetViews>
  <sheetFormatPr defaultColWidth="9" defaultRowHeight="13.5" outlineLevelCol="3"/>
  <cols>
    <col min="1" max="1" width="29.75" style="2" customWidth="1"/>
    <col min="2" max="4" width="15.2083333333333" style="3" customWidth="1"/>
    <col min="5" max="16384" width="9" style="2"/>
  </cols>
  <sheetData>
    <row r="1" ht="29" customHeight="1" spans="1:1">
      <c r="A1" s="4" t="s">
        <v>0</v>
      </c>
    </row>
    <row r="2" ht="26.25" customHeight="1" spans="1:4">
      <c r="A2" s="5" t="s">
        <v>1065</v>
      </c>
      <c r="B2" s="5"/>
      <c r="C2" s="5"/>
      <c r="D2" s="5"/>
    </row>
    <row r="3" ht="17.25" customHeight="1" spans="1:4">
      <c r="A3" s="6" t="s">
        <v>1066</v>
      </c>
      <c r="B3" s="2"/>
      <c r="C3" s="2"/>
      <c r="D3" s="7" t="s">
        <v>33</v>
      </c>
    </row>
    <row r="4" ht="30" customHeight="1" spans="1:4">
      <c r="A4" s="8" t="s">
        <v>958</v>
      </c>
      <c r="B4" s="8" t="s">
        <v>1067</v>
      </c>
      <c r="C4" s="8" t="s">
        <v>1068</v>
      </c>
      <c r="D4" s="8" t="s">
        <v>1069</v>
      </c>
    </row>
    <row r="5" s="1" customFormat="1" ht="18" customHeight="1" spans="1:4">
      <c r="A5" s="9" t="s">
        <v>1070</v>
      </c>
      <c r="B5" s="10"/>
      <c r="C5" s="10"/>
      <c r="D5" s="10"/>
    </row>
    <row r="6" s="1" customFormat="1" ht="14.25" spans="1:4">
      <c r="A6" s="11" t="s">
        <v>1071</v>
      </c>
      <c r="B6" s="12"/>
      <c r="C6" s="12"/>
      <c r="D6" s="12"/>
    </row>
    <row r="7" s="1" customFormat="1" ht="14.25" spans="1:4">
      <c r="A7" s="11" t="s">
        <v>1072</v>
      </c>
      <c r="B7" s="12"/>
      <c r="C7" s="12"/>
      <c r="D7" s="12"/>
    </row>
    <row r="8" s="1" customFormat="1" ht="14.25" spans="1:4">
      <c r="A8" s="11" t="s">
        <v>1073</v>
      </c>
      <c r="B8" s="12"/>
      <c r="C8" s="12"/>
      <c r="D8" s="12"/>
    </row>
    <row r="9" s="1" customFormat="1" ht="14.25" spans="1:4">
      <c r="A9" s="11" t="s">
        <v>1073</v>
      </c>
      <c r="B9" s="12"/>
      <c r="C9" s="12"/>
      <c r="D9" s="12"/>
    </row>
    <row r="10" s="1" customFormat="1" ht="14.25" spans="1:4">
      <c r="A10" s="11" t="s">
        <v>1074</v>
      </c>
      <c r="B10" s="12"/>
      <c r="C10" s="12"/>
      <c r="D10" s="12"/>
    </row>
    <row r="11" s="1" customFormat="1" ht="14.25" spans="1:4">
      <c r="A11" s="11" t="s">
        <v>1073</v>
      </c>
      <c r="B11" s="12"/>
      <c r="C11" s="12"/>
      <c r="D11" s="12"/>
    </row>
    <row r="12" s="1" customFormat="1" ht="14.25" spans="1:4">
      <c r="A12" s="11" t="s">
        <v>1073</v>
      </c>
      <c r="B12" s="12"/>
      <c r="C12" s="12"/>
      <c r="D12" s="12"/>
    </row>
    <row r="13" s="1" customFormat="1" ht="14.25" spans="1:4">
      <c r="A13" s="11" t="s">
        <v>1075</v>
      </c>
      <c r="B13" s="12"/>
      <c r="C13" s="12"/>
      <c r="D13" s="12"/>
    </row>
    <row r="14" s="1" customFormat="1" ht="14.25" spans="1:4">
      <c r="A14" s="11" t="s">
        <v>1076</v>
      </c>
      <c r="B14" s="12"/>
      <c r="C14" s="12"/>
      <c r="D14" s="12"/>
    </row>
    <row r="15" s="1" customFormat="1" ht="14.25" spans="1:4">
      <c r="A15" s="11" t="s">
        <v>1077</v>
      </c>
      <c r="B15" s="12"/>
      <c r="C15" s="12"/>
      <c r="D15" s="12"/>
    </row>
    <row r="16" s="1" customFormat="1" ht="14.25" spans="1:4">
      <c r="A16" s="11" t="s">
        <v>1078</v>
      </c>
      <c r="B16" s="12"/>
      <c r="C16" s="12"/>
      <c r="D16" s="12"/>
    </row>
    <row r="17" s="1" customFormat="1" ht="14.25" spans="1:4">
      <c r="A17" s="11" t="s">
        <v>1073</v>
      </c>
      <c r="B17" s="12"/>
      <c r="C17" s="12"/>
      <c r="D17" s="12"/>
    </row>
    <row r="18" s="1" customFormat="1" ht="14.25" spans="1:4">
      <c r="A18" s="11" t="s">
        <v>1073</v>
      </c>
      <c r="B18" s="12"/>
      <c r="C18" s="12"/>
      <c r="D18" s="12"/>
    </row>
    <row r="19" s="1" customFormat="1" ht="14.25" spans="1:4">
      <c r="A19" s="11" t="s">
        <v>1079</v>
      </c>
      <c r="B19" s="12"/>
      <c r="C19" s="12"/>
      <c r="D19" s="12"/>
    </row>
    <row r="20" s="1" customFormat="1" ht="14.25" spans="1:4">
      <c r="A20" s="11" t="s">
        <v>1073</v>
      </c>
      <c r="B20" s="12"/>
      <c r="C20" s="12"/>
      <c r="D20" s="12"/>
    </row>
    <row r="21" s="1" customFormat="1" ht="14.25" spans="1:4">
      <c r="A21" s="11" t="s">
        <v>1073</v>
      </c>
      <c r="B21" s="12"/>
      <c r="C21" s="12"/>
      <c r="D21" s="12"/>
    </row>
    <row r="22" s="1" customFormat="1" ht="14.25" spans="1:4">
      <c r="A22" s="11" t="s">
        <v>1080</v>
      </c>
      <c r="B22" s="12"/>
      <c r="C22" s="12"/>
      <c r="D22" s="12"/>
    </row>
    <row r="23" s="1" customFormat="1" ht="14.25" spans="1:4">
      <c r="A23" s="11" t="s">
        <v>73</v>
      </c>
      <c r="B23" s="12"/>
      <c r="C23" s="12"/>
      <c r="D23" s="12"/>
    </row>
    <row r="24" s="1" customFormat="1" ht="14.25" spans="1:4">
      <c r="A24" s="11" t="s">
        <v>1073</v>
      </c>
      <c r="B24" s="12"/>
      <c r="C24" s="12"/>
      <c r="D24" s="12"/>
    </row>
    <row r="25" s="1" customFormat="1" ht="14.25" spans="1:4">
      <c r="A25" s="11" t="s">
        <v>1081</v>
      </c>
      <c r="B25" s="12"/>
      <c r="C25" s="12"/>
      <c r="D25" s="12"/>
    </row>
    <row r="26" s="1" customFormat="1" ht="14.25" spans="1:4">
      <c r="A26" s="11" t="s">
        <v>1073</v>
      </c>
      <c r="B26" s="12"/>
      <c r="C26" s="12"/>
      <c r="D26" s="12"/>
    </row>
    <row r="27" s="1" customFormat="1" ht="14.25" spans="1:4">
      <c r="A27" s="11" t="s">
        <v>1082</v>
      </c>
      <c r="B27" s="12"/>
      <c r="C27" s="12"/>
      <c r="D27" s="12"/>
    </row>
  </sheetData>
  <mergeCells count="1">
    <mergeCell ref="A2:D2"/>
  </mergeCells>
  <printOptions horizontalCentered="1"/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8"/>
  <sheetViews>
    <sheetView showZeros="0" tabSelected="1" workbookViewId="0">
      <pane xSplit="1" ySplit="4" topLeftCell="B35" activePane="bottomRight" state="frozen"/>
      <selection/>
      <selection pane="topRight"/>
      <selection pane="bottomLeft"/>
      <selection pane="bottomRight" activeCell="C63" sqref="C63"/>
    </sheetView>
  </sheetViews>
  <sheetFormatPr defaultColWidth="13.775" defaultRowHeight="18" customHeight="1" outlineLevelCol="3"/>
  <cols>
    <col min="1" max="1" width="61.875" customWidth="1"/>
    <col min="2" max="2" width="23.775" customWidth="1"/>
    <col min="3" max="3" width="36.875" customWidth="1"/>
    <col min="4" max="4" width="13.775" customWidth="1"/>
  </cols>
  <sheetData>
    <row r="1" customHeight="1" spans="1:1">
      <c r="A1" s="14" t="s">
        <v>0</v>
      </c>
    </row>
    <row r="2" customHeight="1" spans="1:3">
      <c r="A2" s="315" t="s">
        <v>31</v>
      </c>
      <c r="B2" s="315"/>
      <c r="C2" s="315"/>
    </row>
    <row r="3" customHeight="1" spans="1:3">
      <c r="A3" s="78" t="s">
        <v>32</v>
      </c>
      <c r="B3" s="337"/>
      <c r="C3" s="80" t="s">
        <v>33</v>
      </c>
    </row>
    <row r="4" customHeight="1" spans="1:3">
      <c r="A4" s="91" t="s">
        <v>34</v>
      </c>
      <c r="B4" s="156" t="s">
        <v>35</v>
      </c>
      <c r="C4" s="156" t="s">
        <v>36</v>
      </c>
    </row>
    <row r="5" customHeight="1" spans="1:4">
      <c r="A5" s="123" t="s">
        <v>37</v>
      </c>
      <c r="B5" s="338">
        <f>B6+B7+B8</f>
        <v>384606</v>
      </c>
      <c r="C5" s="339"/>
      <c r="D5">
        <f>B5-'3、一般公共预算支出总表'!B5</f>
        <v>0</v>
      </c>
    </row>
    <row r="6" s="77" customFormat="1" customHeight="1" spans="1:3">
      <c r="A6" s="340" t="s">
        <v>38</v>
      </c>
      <c r="B6" s="338">
        <v>245841</v>
      </c>
      <c r="C6" s="341"/>
    </row>
    <row r="7" s="77" customFormat="1" customHeight="1" spans="1:3">
      <c r="A7" s="340" t="s">
        <v>39</v>
      </c>
      <c r="B7" s="338">
        <v>3000</v>
      </c>
      <c r="C7" s="341"/>
    </row>
    <row r="8" s="77" customFormat="1" customHeight="1" spans="1:3">
      <c r="A8" s="340" t="s">
        <v>40</v>
      </c>
      <c r="B8" s="338">
        <f>B9+B15+B37+B51+B54+B55+B58</f>
        <v>135765</v>
      </c>
      <c r="C8" s="342"/>
    </row>
    <row r="9" s="77" customFormat="1" customHeight="1" spans="1:3">
      <c r="A9" s="343" t="s">
        <v>41</v>
      </c>
      <c r="B9" s="338">
        <f>SUM(B10:B14)</f>
        <v>6008</v>
      </c>
      <c r="C9" s="342"/>
    </row>
    <row r="10" customHeight="1" spans="1:3">
      <c r="A10" s="344" t="s">
        <v>42</v>
      </c>
      <c r="B10" s="345">
        <v>3188</v>
      </c>
      <c r="C10" s="264"/>
    </row>
    <row r="11" customHeight="1" spans="1:3">
      <c r="A11" s="344" t="s">
        <v>43</v>
      </c>
      <c r="B11" s="345">
        <v>239</v>
      </c>
      <c r="C11" s="264"/>
    </row>
    <row r="12" customHeight="1" spans="1:3">
      <c r="A12" s="344" t="s">
        <v>44</v>
      </c>
      <c r="B12" s="345">
        <v>2548</v>
      </c>
      <c r="C12" s="264"/>
    </row>
    <row r="13" customHeight="1" spans="1:3">
      <c r="A13" s="344" t="s">
        <v>45</v>
      </c>
      <c r="B13" s="345"/>
      <c r="C13" s="264"/>
    </row>
    <row r="14" customHeight="1" spans="1:3">
      <c r="A14" s="344" t="s">
        <v>46</v>
      </c>
      <c r="B14" s="345">
        <v>33</v>
      </c>
      <c r="C14" s="264"/>
    </row>
    <row r="15" s="77" customFormat="1" customHeight="1" spans="1:3">
      <c r="A15" s="343" t="s">
        <v>47</v>
      </c>
      <c r="B15" s="338">
        <f>SUM(B16:B36)</f>
        <v>107769</v>
      </c>
      <c r="C15" s="342"/>
    </row>
    <row r="16" customHeight="1" spans="1:3">
      <c r="A16" s="86" t="s">
        <v>48</v>
      </c>
      <c r="B16" s="218">
        <v>8539</v>
      </c>
      <c r="C16" s="264"/>
    </row>
    <row r="17" customHeight="1" spans="1:3">
      <c r="A17" s="86" t="s">
        <v>49</v>
      </c>
      <c r="B17" s="218">
        <v>5048</v>
      </c>
      <c r="C17" s="264"/>
    </row>
    <row r="18" customHeight="1" spans="1:3">
      <c r="A18" s="86" t="s">
        <v>50</v>
      </c>
      <c r="B18" s="218">
        <v>36100</v>
      </c>
      <c r="C18" s="264"/>
    </row>
    <row r="19" customHeight="1" spans="1:3">
      <c r="A19" s="86" t="s">
        <v>51</v>
      </c>
      <c r="B19" s="218">
        <v>2216</v>
      </c>
      <c r="C19" s="264"/>
    </row>
    <row r="20" customHeight="1" spans="1:3">
      <c r="A20" s="86" t="s">
        <v>52</v>
      </c>
      <c r="B20" s="345"/>
      <c r="C20" s="264"/>
    </row>
    <row r="21" customHeight="1" spans="1:3">
      <c r="A21" s="86" t="s">
        <v>53</v>
      </c>
      <c r="B21" s="120"/>
      <c r="C21" s="264"/>
    </row>
    <row r="22" customHeight="1" spans="1:3">
      <c r="A22" s="86" t="s">
        <v>54</v>
      </c>
      <c r="B22" s="120">
        <v>8229</v>
      </c>
      <c r="C22" s="264"/>
    </row>
    <row r="23" customHeight="1" spans="1:3">
      <c r="A23" s="86" t="s">
        <v>55</v>
      </c>
      <c r="B23" s="120">
        <v>881</v>
      </c>
      <c r="C23" s="264"/>
    </row>
    <row r="24" customHeight="1" spans="1:3">
      <c r="A24" s="86" t="s">
        <v>56</v>
      </c>
      <c r="B24" s="120">
        <v>4925</v>
      </c>
      <c r="C24" s="264"/>
    </row>
    <row r="25" customHeight="1" spans="1:3">
      <c r="A25" s="86" t="s">
        <v>57</v>
      </c>
      <c r="B25" s="120">
        <v>66</v>
      </c>
      <c r="C25" s="264"/>
    </row>
    <row r="26" customHeight="1" spans="1:3">
      <c r="A26" s="86" t="s">
        <v>58</v>
      </c>
      <c r="B26" s="120">
        <v>3209</v>
      </c>
      <c r="C26" s="264"/>
    </row>
    <row r="27" customHeight="1" spans="1:3">
      <c r="A27" s="86" t="s">
        <v>59</v>
      </c>
      <c r="B27" s="120">
        <v>264</v>
      </c>
      <c r="C27" s="264"/>
    </row>
    <row r="28" customHeight="1" spans="1:3">
      <c r="A28" s="86" t="s">
        <v>60</v>
      </c>
      <c r="B28" s="120">
        <v>15549</v>
      </c>
      <c r="C28" s="264"/>
    </row>
    <row r="29" customHeight="1" spans="1:3">
      <c r="A29" s="86" t="s">
        <v>61</v>
      </c>
      <c r="B29" s="120">
        <v>2184</v>
      </c>
      <c r="C29" s="264"/>
    </row>
    <row r="30" customHeight="1" spans="1:3">
      <c r="A30" s="86" t="s">
        <v>62</v>
      </c>
      <c r="B30" s="120">
        <v>5</v>
      </c>
      <c r="C30" s="264"/>
    </row>
    <row r="31" customHeight="1" spans="1:3">
      <c r="A31" s="86" t="s">
        <v>63</v>
      </c>
      <c r="B31" s="120">
        <v>19996</v>
      </c>
      <c r="C31" s="264"/>
    </row>
    <row r="32" customHeight="1" spans="1:3">
      <c r="A32" s="86" t="s">
        <v>64</v>
      </c>
      <c r="B32" s="120">
        <v>552</v>
      </c>
      <c r="C32" s="264"/>
    </row>
    <row r="33" customHeight="1" spans="1:3">
      <c r="A33" s="86" t="s">
        <v>65</v>
      </c>
      <c r="B33" s="254"/>
      <c r="C33" s="264"/>
    </row>
    <row r="34" customHeight="1" spans="1:3">
      <c r="A34" s="86" t="s">
        <v>66</v>
      </c>
      <c r="B34" s="254"/>
      <c r="C34" s="264"/>
    </row>
    <row r="35" customHeight="1" spans="1:3">
      <c r="A35" s="86" t="s">
        <v>67</v>
      </c>
      <c r="B35" s="254"/>
      <c r="C35" s="264"/>
    </row>
    <row r="36" customHeight="1" spans="1:3">
      <c r="A36" s="86" t="s">
        <v>68</v>
      </c>
      <c r="B36" s="254">
        <v>6</v>
      </c>
      <c r="C36" s="264"/>
    </row>
    <row r="37" s="77" customFormat="1" customHeight="1" spans="1:3">
      <c r="A37" s="343" t="s">
        <v>69</v>
      </c>
      <c r="B37" s="338">
        <f>SUM(B38:B50)</f>
        <v>1698</v>
      </c>
      <c r="C37" s="342"/>
    </row>
    <row r="38" customHeight="1" spans="1:3">
      <c r="A38" s="346" t="s">
        <v>70</v>
      </c>
      <c r="B38" s="254">
        <v>21</v>
      </c>
      <c r="C38" s="264"/>
    </row>
    <row r="39" customHeight="1" spans="1:3">
      <c r="A39" s="346" t="s">
        <v>71</v>
      </c>
      <c r="B39" s="254"/>
      <c r="C39" s="264"/>
    </row>
    <row r="40" customHeight="1" spans="1:3">
      <c r="A40" s="346" t="s">
        <v>72</v>
      </c>
      <c r="B40" s="254">
        <v>15</v>
      </c>
      <c r="C40" s="264"/>
    </row>
    <row r="41" customHeight="1" spans="1:3">
      <c r="A41" s="347" t="s">
        <v>73</v>
      </c>
      <c r="B41" s="254">
        <v>182</v>
      </c>
      <c r="C41" s="264"/>
    </row>
    <row r="42" customHeight="1" spans="1:3">
      <c r="A42" s="347" t="s">
        <v>74</v>
      </c>
      <c r="B42" s="254"/>
      <c r="C42" s="264"/>
    </row>
    <row r="43" customHeight="1" spans="1:3">
      <c r="A43" s="347" t="s">
        <v>75</v>
      </c>
      <c r="B43" s="254"/>
      <c r="C43" s="264"/>
    </row>
    <row r="44" customHeight="1" spans="1:3">
      <c r="A44" s="347" t="s">
        <v>76</v>
      </c>
      <c r="B44" s="254">
        <v>887</v>
      </c>
      <c r="C44" s="264"/>
    </row>
    <row r="45" customHeight="1" spans="1:3">
      <c r="A45" s="347" t="s">
        <v>77</v>
      </c>
      <c r="B45" s="254">
        <v>243</v>
      </c>
      <c r="C45" s="264"/>
    </row>
    <row r="46" customHeight="1" spans="1:3">
      <c r="A46" s="347" t="s">
        <v>78</v>
      </c>
      <c r="B46" s="254">
        <v>327</v>
      </c>
      <c r="C46" s="264"/>
    </row>
    <row r="47" customHeight="1" spans="1:3">
      <c r="A47" s="347" t="s">
        <v>79</v>
      </c>
      <c r="B47" s="254"/>
      <c r="C47" s="264"/>
    </row>
    <row r="48" customHeight="1" spans="1:3">
      <c r="A48" s="347" t="s">
        <v>80</v>
      </c>
      <c r="B48" s="254">
        <v>23</v>
      </c>
      <c r="C48" s="264"/>
    </row>
    <row r="49" customHeight="1" spans="1:3">
      <c r="A49" s="348" t="s">
        <v>81</v>
      </c>
      <c r="B49" s="254"/>
      <c r="C49" s="264"/>
    </row>
    <row r="50" customHeight="1" spans="1:3">
      <c r="A50" s="348" t="s">
        <v>82</v>
      </c>
      <c r="B50" s="254"/>
      <c r="C50" s="264"/>
    </row>
    <row r="51" s="77" customFormat="1" customHeight="1" spans="1:3">
      <c r="A51" s="349" t="s">
        <v>83</v>
      </c>
      <c r="B51" s="338">
        <f>SUM(B52:B53)</f>
        <v>0</v>
      </c>
      <c r="C51" s="342"/>
    </row>
    <row r="52" customHeight="1" spans="1:3">
      <c r="A52" s="347" t="s">
        <v>84</v>
      </c>
      <c r="B52" s="264"/>
      <c r="C52" s="264"/>
    </row>
    <row r="53" customHeight="1" spans="1:3">
      <c r="A53" s="347" t="s">
        <v>85</v>
      </c>
      <c r="B53" s="264"/>
      <c r="C53" s="264"/>
    </row>
    <row r="54" s="77" customFormat="1" customHeight="1" spans="1:3">
      <c r="A54" s="350" t="s">
        <v>86</v>
      </c>
      <c r="B54" s="351">
        <v>20290</v>
      </c>
      <c r="C54" s="341"/>
    </row>
    <row r="55" s="77" customFormat="1" customHeight="1" spans="1:3">
      <c r="A55" s="349" t="s">
        <v>87</v>
      </c>
      <c r="B55" s="338"/>
      <c r="C55" s="342"/>
    </row>
    <row r="56" customHeight="1" spans="1:3">
      <c r="A56" s="347" t="s">
        <v>88</v>
      </c>
      <c r="B56" s="345"/>
      <c r="C56" s="264"/>
    </row>
    <row r="57" customHeight="1" spans="1:3">
      <c r="A57" s="347" t="s">
        <v>89</v>
      </c>
      <c r="B57" s="345"/>
      <c r="C57" s="264"/>
    </row>
    <row r="58" s="77" customFormat="1" customHeight="1" spans="1:3">
      <c r="A58" s="349" t="s">
        <v>90</v>
      </c>
      <c r="B58" s="338"/>
      <c r="C58" s="341"/>
    </row>
  </sheetData>
  <mergeCells count="1">
    <mergeCell ref="A2:C2"/>
  </mergeCells>
  <printOptions horizontalCentered="1"/>
  <pageMargins left="0.432638888888889" right="0.354166666666667" top="0.354166666666667" bottom="0.314583333333333" header="0.118055555555556" footer="0.0388888888888889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20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E19" sqref="E19"/>
    </sheetView>
  </sheetViews>
  <sheetFormatPr defaultColWidth="13.775" defaultRowHeight="24" customHeight="1" outlineLevelCol="4"/>
  <cols>
    <col min="1" max="1" width="42.5583333333333" customWidth="1"/>
    <col min="2" max="4" width="16" customWidth="1"/>
    <col min="5" max="5" width="28.4416666666667" customWidth="1"/>
  </cols>
  <sheetData>
    <row r="1" ht="29" customHeight="1" spans="1:1">
      <c r="A1" s="14" t="s">
        <v>0</v>
      </c>
    </row>
    <row r="2" ht="30" customHeight="1" spans="1:5">
      <c r="A2" s="15" t="s">
        <v>91</v>
      </c>
      <c r="B2" s="15"/>
      <c r="C2" s="15"/>
      <c r="D2" s="15"/>
      <c r="E2" s="15"/>
    </row>
    <row r="3" ht="18" customHeight="1" spans="1:5">
      <c r="A3" s="78" t="s">
        <v>92</v>
      </c>
      <c r="B3" s="6"/>
      <c r="C3" s="6"/>
      <c r="D3" s="6"/>
      <c r="E3" s="80" t="s">
        <v>33</v>
      </c>
    </row>
    <row r="4" ht="40.05" customHeight="1" spans="1:5">
      <c r="A4" s="91" t="s">
        <v>93</v>
      </c>
      <c r="B4" s="156" t="s">
        <v>94</v>
      </c>
      <c r="C4" s="156" t="s">
        <v>95</v>
      </c>
      <c r="D4" s="156" t="s">
        <v>96</v>
      </c>
      <c r="E4" s="91" t="s">
        <v>97</v>
      </c>
    </row>
    <row r="5" customHeight="1" spans="1:5">
      <c r="A5" s="115" t="s">
        <v>98</v>
      </c>
      <c r="B5" s="93">
        <f>B6+B13</f>
        <v>237528</v>
      </c>
      <c r="C5" s="93">
        <f>C6+C13</f>
        <v>245841</v>
      </c>
      <c r="D5" s="161">
        <f>C5/B5*100</f>
        <v>103.499797918561</v>
      </c>
      <c r="E5" s="330"/>
    </row>
    <row r="6" ht="24.75" customHeight="1" spans="1:5">
      <c r="A6" s="118" t="s">
        <v>99</v>
      </c>
      <c r="B6" s="331">
        <f>SUM(B7:B12)</f>
        <v>203965</v>
      </c>
      <c r="C6" s="331">
        <f>SUM(C7:C12)</f>
        <v>227282</v>
      </c>
      <c r="D6" s="161">
        <f t="shared" ref="D6:D20" si="0">C6/B6*100</f>
        <v>111.431863309882</v>
      </c>
      <c r="E6" s="332"/>
    </row>
    <row r="7" customHeight="1" spans="1:5">
      <c r="A7" s="118" t="s">
        <v>100</v>
      </c>
      <c r="B7" s="331">
        <v>64102</v>
      </c>
      <c r="C7" s="331">
        <v>87700</v>
      </c>
      <c r="D7" s="161">
        <f t="shared" si="0"/>
        <v>136.813203956195</v>
      </c>
      <c r="E7" s="333"/>
    </row>
    <row r="8" customHeight="1" spans="1:5">
      <c r="A8" s="118" t="s">
        <v>101</v>
      </c>
      <c r="B8" s="331">
        <v>43218</v>
      </c>
      <c r="C8" s="331">
        <v>52840</v>
      </c>
      <c r="D8" s="161">
        <f t="shared" si="0"/>
        <v>122.263871535009</v>
      </c>
      <c r="E8" s="160"/>
    </row>
    <row r="9" customHeight="1" spans="1:5">
      <c r="A9" s="118" t="s">
        <v>102</v>
      </c>
      <c r="B9" s="331">
        <v>5352</v>
      </c>
      <c r="C9" s="331">
        <v>5400</v>
      </c>
      <c r="D9" s="161">
        <f t="shared" si="0"/>
        <v>100.896860986547</v>
      </c>
      <c r="E9" s="160"/>
    </row>
    <row r="10" customHeight="1" spans="1:5">
      <c r="A10" s="118" t="s">
        <v>103</v>
      </c>
      <c r="B10" s="331">
        <v>38716</v>
      </c>
      <c r="C10" s="331">
        <v>40318</v>
      </c>
      <c r="D10" s="161">
        <f t="shared" si="0"/>
        <v>104.137824155388</v>
      </c>
      <c r="E10" s="160"/>
    </row>
    <row r="11" customHeight="1" spans="1:5">
      <c r="A11" s="334" t="s">
        <v>104</v>
      </c>
      <c r="B11" s="331">
        <v>1192</v>
      </c>
      <c r="C11" s="331">
        <v>3000</v>
      </c>
      <c r="D11" s="161">
        <f t="shared" si="0"/>
        <v>251.677852348993</v>
      </c>
      <c r="E11" s="160"/>
    </row>
    <row r="12" customHeight="1" spans="1:5">
      <c r="A12" s="334" t="s">
        <v>105</v>
      </c>
      <c r="B12" s="331">
        <v>51385</v>
      </c>
      <c r="C12" s="331">
        <v>38024</v>
      </c>
      <c r="D12" s="161">
        <f t="shared" si="0"/>
        <v>73.9982485161039</v>
      </c>
      <c r="E12" s="160"/>
    </row>
    <row r="13" customHeight="1" spans="1:5">
      <c r="A13" s="118" t="s">
        <v>106</v>
      </c>
      <c r="B13" s="331">
        <f>SUM(B14:B18)+B20</f>
        <v>33563</v>
      </c>
      <c r="C13" s="331">
        <f>SUM(C14:C18)+C20</f>
        <v>18559</v>
      </c>
      <c r="D13" s="161">
        <f t="shared" si="0"/>
        <v>55.2960104877395</v>
      </c>
      <c r="E13" s="335"/>
    </row>
    <row r="14" customHeight="1" spans="1:5">
      <c r="A14" s="122" t="s">
        <v>107</v>
      </c>
      <c r="B14" s="331">
        <v>12683</v>
      </c>
      <c r="C14" s="331">
        <v>13540</v>
      </c>
      <c r="D14" s="161">
        <f t="shared" si="0"/>
        <v>106.757076401482</v>
      </c>
      <c r="E14" s="160"/>
    </row>
    <row r="15" customHeight="1" spans="1:5">
      <c r="A15" s="122" t="s">
        <v>108</v>
      </c>
      <c r="B15" s="331">
        <v>1370</v>
      </c>
      <c r="C15" s="331">
        <v>500</v>
      </c>
      <c r="D15" s="161">
        <f t="shared" si="0"/>
        <v>36.4963503649635</v>
      </c>
      <c r="E15" s="160"/>
    </row>
    <row r="16" customHeight="1" spans="1:5">
      <c r="A16" s="122" t="s">
        <v>109</v>
      </c>
      <c r="B16" s="331">
        <v>3753</v>
      </c>
      <c r="C16" s="331">
        <v>3000</v>
      </c>
      <c r="D16" s="161">
        <f t="shared" si="0"/>
        <v>79.9360511590727</v>
      </c>
      <c r="E16" s="333"/>
    </row>
    <row r="17" customHeight="1" spans="1:5">
      <c r="A17" s="122" t="s">
        <v>110</v>
      </c>
      <c r="B17" s="331"/>
      <c r="C17" s="331"/>
      <c r="D17" s="161"/>
      <c r="E17" s="336"/>
    </row>
    <row r="18" customHeight="1" spans="1:5">
      <c r="A18" s="122" t="s">
        <v>111</v>
      </c>
      <c r="B18" s="331">
        <v>15444</v>
      </c>
      <c r="C18" s="331">
        <v>1519</v>
      </c>
      <c r="D18" s="161">
        <f t="shared" si="0"/>
        <v>9.83553483553484</v>
      </c>
      <c r="E18" s="336"/>
    </row>
    <row r="19" customHeight="1" spans="1:5">
      <c r="A19" s="122" t="s">
        <v>112</v>
      </c>
      <c r="B19" s="331">
        <v>15444</v>
      </c>
      <c r="C19" s="331">
        <v>1519</v>
      </c>
      <c r="D19" s="161">
        <f t="shared" si="0"/>
        <v>9.83553483553484</v>
      </c>
      <c r="E19" s="336"/>
    </row>
    <row r="20" customHeight="1" spans="1:5">
      <c r="A20" s="122" t="s">
        <v>105</v>
      </c>
      <c r="B20" s="331">
        <v>313</v>
      </c>
      <c r="C20" s="331"/>
      <c r="D20" s="161">
        <f t="shared" si="0"/>
        <v>0</v>
      </c>
      <c r="E20" s="333"/>
    </row>
  </sheetData>
  <mergeCells count="1">
    <mergeCell ref="A2:E2"/>
  </mergeCells>
  <printOptions horizontalCentered="1"/>
  <pageMargins left="0.751388888888889" right="0.751388888888889" top="0.786805555555556" bottom="0.354166666666667" header="0.5" footer="0.196527777777778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6"/>
  <sheetViews>
    <sheetView showZeros="0" workbookViewId="0">
      <pane xSplit="1" ySplit="4" topLeftCell="B41" activePane="bottomRight" state="frozen"/>
      <selection/>
      <selection pane="topRight"/>
      <selection pane="bottomLeft"/>
      <selection pane="bottomRight" activeCell="B9" sqref="B9"/>
    </sheetView>
  </sheetViews>
  <sheetFormatPr defaultColWidth="13.775" defaultRowHeight="24" customHeight="1" outlineLevelCol="2"/>
  <cols>
    <col min="1" max="1" width="65.2083333333333" style="114" customWidth="1"/>
    <col min="2" max="2" width="26.775" style="114" customWidth="1"/>
    <col min="3" max="3" width="29" style="114" customWidth="1"/>
    <col min="4" max="16384" width="13.775" style="114"/>
  </cols>
  <sheetData>
    <row r="1" s="114" customFormat="1" ht="29" customHeight="1" spans="1:1">
      <c r="A1" s="203" t="s">
        <v>0</v>
      </c>
    </row>
    <row r="2" s="314" customFormat="1" ht="30" customHeight="1" spans="1:3">
      <c r="A2" s="315" t="s">
        <v>113</v>
      </c>
      <c r="B2" s="315"/>
      <c r="C2" s="315"/>
    </row>
    <row r="3" ht="18" customHeight="1" spans="1:3">
      <c r="A3" s="78" t="s">
        <v>114</v>
      </c>
      <c r="B3" s="316"/>
      <c r="C3" s="80" t="s">
        <v>33</v>
      </c>
    </row>
    <row r="4" ht="40.05" customHeight="1" spans="1:3">
      <c r="A4" s="81" t="s">
        <v>115</v>
      </c>
      <c r="B4" s="317" t="s">
        <v>35</v>
      </c>
      <c r="C4" s="81" t="s">
        <v>36</v>
      </c>
    </row>
    <row r="5" ht="25.05" customHeight="1" spans="1:3">
      <c r="A5" s="123" t="s">
        <v>116</v>
      </c>
      <c r="B5" s="318">
        <f>B6+B80+B85</f>
        <v>384606</v>
      </c>
      <c r="C5" s="319"/>
    </row>
    <row r="6" ht="25.05" customHeight="1" spans="1:3">
      <c r="A6" s="320" t="s">
        <v>117</v>
      </c>
      <c r="B6" s="318">
        <v>373154</v>
      </c>
      <c r="C6" s="319"/>
    </row>
    <row r="7" ht="25.05" customHeight="1" spans="1:3">
      <c r="A7" s="118" t="s">
        <v>118</v>
      </c>
      <c r="B7" s="321">
        <v>53411</v>
      </c>
      <c r="C7" s="322"/>
    </row>
    <row r="8" ht="25.05" customHeight="1" spans="1:3">
      <c r="A8" s="118" t="s">
        <v>119</v>
      </c>
      <c r="B8" s="321">
        <v>326</v>
      </c>
      <c r="C8" s="322"/>
    </row>
    <row r="9" ht="25.05" customHeight="1" spans="1:3">
      <c r="A9" s="118" t="s">
        <v>120</v>
      </c>
      <c r="B9" s="321">
        <v>1867</v>
      </c>
      <c r="C9" s="322"/>
    </row>
    <row r="10" ht="25.05" customHeight="1" spans="1:3">
      <c r="A10" s="118" t="s">
        <v>121</v>
      </c>
      <c r="B10" s="321">
        <v>31522</v>
      </c>
      <c r="C10" s="322"/>
    </row>
    <row r="11" ht="25.05" customHeight="1" spans="1:3">
      <c r="A11" s="118" t="s">
        <v>122</v>
      </c>
      <c r="B11" s="321">
        <v>44</v>
      </c>
      <c r="C11" s="322"/>
    </row>
    <row r="12" ht="25.05" customHeight="1" spans="1:3">
      <c r="A12" s="65" t="s">
        <v>123</v>
      </c>
      <c r="B12" s="321">
        <v>2540</v>
      </c>
      <c r="C12" s="322"/>
    </row>
    <row r="13" ht="25.05" customHeight="1" spans="1:3">
      <c r="A13" s="118" t="s">
        <v>124</v>
      </c>
      <c r="B13" s="321">
        <v>65246</v>
      </c>
      <c r="C13" s="322"/>
    </row>
    <row r="14" ht="25.05" customHeight="1" spans="1:3">
      <c r="A14" s="65" t="s">
        <v>125</v>
      </c>
      <c r="B14" s="321">
        <v>15782</v>
      </c>
      <c r="C14" s="322"/>
    </row>
    <row r="15" ht="25.05" customHeight="1" spans="1:3">
      <c r="A15" s="118" t="s">
        <v>126</v>
      </c>
      <c r="B15" s="321">
        <v>6533</v>
      </c>
      <c r="C15" s="322"/>
    </row>
    <row r="16" ht="25.05" customHeight="1" spans="1:3">
      <c r="A16" s="118" t="s">
        <v>127</v>
      </c>
      <c r="B16" s="321">
        <v>56662</v>
      </c>
      <c r="C16" s="322"/>
    </row>
    <row r="17" ht="25.05" customHeight="1" spans="1:3">
      <c r="A17" s="118" t="s">
        <v>128</v>
      </c>
      <c r="B17" s="321">
        <v>60328</v>
      </c>
      <c r="C17" s="322"/>
    </row>
    <row r="18" ht="25.05" customHeight="1" spans="1:3">
      <c r="A18" s="118" t="s">
        <v>129</v>
      </c>
      <c r="B18" s="321">
        <v>8903</v>
      </c>
      <c r="C18" s="322"/>
    </row>
    <row r="19" ht="25.05" customHeight="1" spans="1:3">
      <c r="A19" s="118" t="s">
        <v>130</v>
      </c>
      <c r="B19" s="321">
        <v>4042</v>
      </c>
      <c r="C19" s="322"/>
    </row>
    <row r="20" ht="25.05" customHeight="1" spans="1:3">
      <c r="A20" s="118" t="s">
        <v>131</v>
      </c>
      <c r="B20" s="321">
        <v>1133</v>
      </c>
      <c r="C20" s="322"/>
    </row>
    <row r="21" ht="25.05" customHeight="1" spans="1:3">
      <c r="A21" s="118" t="s">
        <v>132</v>
      </c>
      <c r="B21" s="321">
        <v>0</v>
      </c>
      <c r="C21" s="322"/>
    </row>
    <row r="22" ht="25.05" customHeight="1" spans="1:3">
      <c r="A22" s="118" t="s">
        <v>133</v>
      </c>
      <c r="B22" s="321">
        <v>0</v>
      </c>
      <c r="C22" s="322"/>
    </row>
    <row r="23" ht="25.05" customHeight="1" spans="1:3">
      <c r="A23" s="118" t="s">
        <v>134</v>
      </c>
      <c r="B23" s="321">
        <v>2591</v>
      </c>
      <c r="C23" s="322"/>
    </row>
    <row r="24" ht="25.05" customHeight="1" spans="1:3">
      <c r="A24" s="118" t="s">
        <v>135</v>
      </c>
      <c r="B24" s="321">
        <v>6577</v>
      </c>
      <c r="C24" s="322"/>
    </row>
    <row r="25" ht="25.05" customHeight="1" spans="1:3">
      <c r="A25" s="118" t="s">
        <v>136</v>
      </c>
      <c r="B25" s="321">
        <v>23</v>
      </c>
      <c r="C25" s="322"/>
    </row>
    <row r="26" ht="25.05" customHeight="1" spans="1:3">
      <c r="A26" s="118" t="s">
        <v>137</v>
      </c>
      <c r="B26" s="321">
        <v>5441</v>
      </c>
      <c r="C26" s="322"/>
    </row>
    <row r="27" ht="25.05" customHeight="1" spans="1:3">
      <c r="A27" s="118" t="s">
        <v>138</v>
      </c>
      <c r="B27" s="321">
        <v>5000</v>
      </c>
      <c r="C27" s="322"/>
    </row>
    <row r="28" ht="25.05" customHeight="1" spans="1:3">
      <c r="A28" s="118" t="s">
        <v>139</v>
      </c>
      <c r="B28" s="321">
        <v>4083</v>
      </c>
      <c r="C28" s="322"/>
    </row>
    <row r="29" ht="25.05" customHeight="1" spans="1:3">
      <c r="A29" s="118" t="s">
        <v>140</v>
      </c>
      <c r="B29" s="321">
        <v>0</v>
      </c>
      <c r="C29" s="322"/>
    </row>
    <row r="30" ht="25.05" customHeight="1" spans="1:3">
      <c r="A30" s="118" t="s">
        <v>141</v>
      </c>
      <c r="B30" s="321">
        <v>41100</v>
      </c>
      <c r="C30" s="322"/>
    </row>
    <row r="31" ht="25.05" customHeight="1" spans="1:3">
      <c r="A31" s="320" t="s">
        <v>142</v>
      </c>
      <c r="B31" s="323"/>
      <c r="C31" s="319"/>
    </row>
    <row r="32" ht="25.05" customHeight="1" spans="1:3">
      <c r="A32" s="320" t="s">
        <v>143</v>
      </c>
      <c r="B32" s="323"/>
      <c r="C32" s="319"/>
    </row>
    <row r="33" ht="25.05" customHeight="1" spans="1:3">
      <c r="A33" s="118" t="s">
        <v>144</v>
      </c>
      <c r="B33" s="324"/>
      <c r="C33" s="322"/>
    </row>
    <row r="34" ht="25.05" customHeight="1" spans="1:3">
      <c r="A34" s="118" t="s">
        <v>145</v>
      </c>
      <c r="B34" s="324"/>
      <c r="C34" s="322"/>
    </row>
    <row r="35" ht="25.05" customHeight="1" spans="1:3">
      <c r="A35" s="118" t="s">
        <v>146</v>
      </c>
      <c r="B35" s="324"/>
      <c r="C35" s="322"/>
    </row>
    <row r="36" ht="25.05" customHeight="1" spans="1:3">
      <c r="A36" s="118" t="s">
        <v>147</v>
      </c>
      <c r="B36" s="324"/>
      <c r="C36" s="322"/>
    </row>
    <row r="37" ht="25.05" customHeight="1" spans="1:3">
      <c r="A37" s="118" t="s">
        <v>148</v>
      </c>
      <c r="B37" s="324"/>
      <c r="C37" s="322"/>
    </row>
    <row r="38" ht="25.05" customHeight="1" spans="1:3">
      <c r="A38" s="320" t="s">
        <v>149</v>
      </c>
      <c r="B38" s="323"/>
      <c r="C38" s="319"/>
    </row>
    <row r="39" ht="25.05" customHeight="1" spans="1:3">
      <c r="A39" s="122" t="s">
        <v>150</v>
      </c>
      <c r="B39" s="324"/>
      <c r="C39" s="322"/>
    </row>
    <row r="40" ht="25.05" customHeight="1" spans="1:3">
      <c r="A40" s="122" t="s">
        <v>151</v>
      </c>
      <c r="B40" s="324"/>
      <c r="C40" s="322"/>
    </row>
    <row r="41" ht="25.05" customHeight="1" spans="1:3">
      <c r="A41" s="122" t="s">
        <v>152</v>
      </c>
      <c r="B41" s="324"/>
      <c r="C41" s="322"/>
    </row>
    <row r="42" ht="25.05" customHeight="1" spans="1:3">
      <c r="A42" s="122" t="s">
        <v>153</v>
      </c>
      <c r="B42" s="324"/>
      <c r="C42" s="322"/>
    </row>
    <row r="43" ht="25.05" customHeight="1" spans="1:3">
      <c r="A43" s="122" t="s">
        <v>154</v>
      </c>
      <c r="B43" s="324"/>
      <c r="C43" s="322"/>
    </row>
    <row r="44" ht="25.05" customHeight="1" spans="1:3">
      <c r="A44" s="122" t="s">
        <v>155</v>
      </c>
      <c r="B44" s="324"/>
      <c r="C44" s="322"/>
    </row>
    <row r="45" ht="25.05" customHeight="1" spans="1:3">
      <c r="A45" s="122" t="s">
        <v>156</v>
      </c>
      <c r="B45" s="324"/>
      <c r="C45" s="322"/>
    </row>
    <row r="46" ht="25.05" customHeight="1" spans="1:3">
      <c r="A46" s="122" t="s">
        <v>157</v>
      </c>
      <c r="B46" s="324"/>
      <c r="C46" s="322"/>
    </row>
    <row r="47" ht="25.05" customHeight="1" spans="1:3">
      <c r="A47" s="122" t="s">
        <v>158</v>
      </c>
      <c r="B47" s="324"/>
      <c r="C47" s="322"/>
    </row>
    <row r="48" ht="25.05" customHeight="1" spans="1:3">
      <c r="A48" s="325" t="s">
        <v>159</v>
      </c>
      <c r="B48" s="324"/>
      <c r="C48" s="322"/>
    </row>
    <row r="49" ht="25.05" customHeight="1" spans="1:3">
      <c r="A49" s="65" t="s">
        <v>160</v>
      </c>
      <c r="B49" s="324"/>
      <c r="C49" s="322"/>
    </row>
    <row r="50" ht="25.05" customHeight="1" spans="1:3">
      <c r="A50" s="65" t="s">
        <v>161</v>
      </c>
      <c r="B50" s="324"/>
      <c r="C50" s="322"/>
    </row>
    <row r="51" ht="25.05" customHeight="1" spans="1:3">
      <c r="A51" s="65" t="s">
        <v>162</v>
      </c>
      <c r="B51" s="324"/>
      <c r="C51" s="322"/>
    </row>
    <row r="52" ht="25.05" customHeight="1" spans="1:3">
      <c r="A52" s="65" t="s">
        <v>163</v>
      </c>
      <c r="B52" s="324"/>
      <c r="C52" s="322"/>
    </row>
    <row r="53" ht="25.05" customHeight="1" spans="1:3">
      <c r="A53" s="65" t="s">
        <v>164</v>
      </c>
      <c r="B53" s="324"/>
      <c r="C53" s="322"/>
    </row>
    <row r="54" ht="25.05" customHeight="1" spans="1:3">
      <c r="A54" s="65" t="s">
        <v>165</v>
      </c>
      <c r="B54" s="324"/>
      <c r="C54" s="322"/>
    </row>
    <row r="55" ht="25.05" customHeight="1" spans="1:3">
      <c r="A55" s="65" t="s">
        <v>166</v>
      </c>
      <c r="B55" s="324"/>
      <c r="C55" s="322"/>
    </row>
    <row r="56" ht="25.05" customHeight="1" spans="1:3">
      <c r="A56" s="65" t="s">
        <v>167</v>
      </c>
      <c r="B56" s="324"/>
      <c r="C56" s="322"/>
    </row>
    <row r="57" ht="25.05" customHeight="1" spans="1:3">
      <c r="A57" s="65" t="s">
        <v>168</v>
      </c>
      <c r="B57" s="324"/>
      <c r="C57" s="322"/>
    </row>
    <row r="58" ht="25.05" customHeight="1" spans="1:3">
      <c r="A58" s="65" t="s">
        <v>169</v>
      </c>
      <c r="B58" s="324"/>
      <c r="C58" s="322"/>
    </row>
    <row r="59" ht="25.05" hidden="1" customHeight="1" spans="1:3">
      <c r="A59" s="326" t="s">
        <v>170</v>
      </c>
      <c r="B59" s="324"/>
      <c r="C59" s="322"/>
    </row>
    <row r="60" ht="25.05" customHeight="1" spans="1:3">
      <c r="A60" s="65" t="s">
        <v>171</v>
      </c>
      <c r="B60" s="324"/>
      <c r="C60" s="322"/>
    </row>
    <row r="61" ht="25.05" customHeight="1" spans="1:3">
      <c r="A61" s="320" t="s">
        <v>172</v>
      </c>
      <c r="B61" s="327"/>
      <c r="C61" s="328"/>
    </row>
    <row r="62" ht="25.05" customHeight="1" spans="1:3">
      <c r="A62" s="118" t="s">
        <v>70</v>
      </c>
      <c r="B62" s="324"/>
      <c r="C62" s="322"/>
    </row>
    <row r="63" ht="25.05" customHeight="1" spans="1:3">
      <c r="A63" s="118" t="s">
        <v>71</v>
      </c>
      <c r="B63" s="324"/>
      <c r="C63" s="322"/>
    </row>
    <row r="64" ht="25.05" customHeight="1" spans="1:3">
      <c r="A64" s="122" t="s">
        <v>173</v>
      </c>
      <c r="B64" s="324"/>
      <c r="C64" s="322"/>
    </row>
    <row r="65" ht="25.05" customHeight="1" spans="1:3">
      <c r="A65" s="122" t="s">
        <v>174</v>
      </c>
      <c r="B65" s="324"/>
      <c r="C65" s="322"/>
    </row>
    <row r="66" ht="25.05" customHeight="1" spans="1:3">
      <c r="A66" s="122" t="s">
        <v>175</v>
      </c>
      <c r="B66" s="324"/>
      <c r="C66" s="322"/>
    </row>
    <row r="67" ht="25.05" customHeight="1" spans="1:3">
      <c r="A67" s="122" t="s">
        <v>176</v>
      </c>
      <c r="B67" s="324"/>
      <c r="C67" s="322"/>
    </row>
    <row r="68" ht="25.05" customHeight="1" spans="1:3">
      <c r="A68" s="122" t="s">
        <v>73</v>
      </c>
      <c r="B68" s="324"/>
      <c r="C68" s="322"/>
    </row>
    <row r="69" ht="25.05" customHeight="1" spans="1:3">
      <c r="A69" s="122" t="s">
        <v>74</v>
      </c>
      <c r="B69" s="324"/>
      <c r="C69" s="322"/>
    </row>
    <row r="70" ht="25.05" customHeight="1" spans="1:3">
      <c r="A70" s="122" t="s">
        <v>75</v>
      </c>
      <c r="B70" s="324"/>
      <c r="C70" s="322"/>
    </row>
    <row r="71" ht="25.05" customHeight="1" spans="1:3">
      <c r="A71" s="122" t="s">
        <v>76</v>
      </c>
      <c r="B71" s="324"/>
      <c r="C71" s="322"/>
    </row>
    <row r="72" ht="25.05" customHeight="1" spans="1:3">
      <c r="A72" s="122" t="s">
        <v>177</v>
      </c>
      <c r="B72" s="324"/>
      <c r="C72" s="322"/>
    </row>
    <row r="73" ht="25.05" customHeight="1" spans="1:3">
      <c r="A73" s="122" t="s">
        <v>78</v>
      </c>
      <c r="B73" s="324"/>
      <c r="C73" s="322"/>
    </row>
    <row r="74" ht="25.05" customHeight="1" spans="1:3">
      <c r="A74" s="122" t="s">
        <v>79</v>
      </c>
      <c r="B74" s="324"/>
      <c r="C74" s="322"/>
    </row>
    <row r="75" ht="25.05" customHeight="1" spans="1:3">
      <c r="A75" s="122" t="s">
        <v>81</v>
      </c>
      <c r="B75" s="324"/>
      <c r="C75" s="322"/>
    </row>
    <row r="76" ht="25.05" customHeight="1" spans="1:3">
      <c r="A76" s="122" t="s">
        <v>178</v>
      </c>
      <c r="B76" s="324"/>
      <c r="C76" s="322"/>
    </row>
    <row r="77" ht="25.05" customHeight="1" spans="1:3">
      <c r="A77" s="122" t="s">
        <v>179</v>
      </c>
      <c r="B77" s="324"/>
      <c r="C77" s="322"/>
    </row>
    <row r="78" ht="25.05" customHeight="1" spans="1:3">
      <c r="A78" s="122" t="s">
        <v>82</v>
      </c>
      <c r="B78" s="324"/>
      <c r="C78" s="322"/>
    </row>
    <row r="79" ht="25.05" customHeight="1" spans="1:3">
      <c r="A79" s="122" t="s">
        <v>180</v>
      </c>
      <c r="B79" s="324"/>
      <c r="C79" s="322"/>
    </row>
    <row r="80" ht="25.05" customHeight="1" spans="1:3">
      <c r="A80" s="92" t="s">
        <v>181</v>
      </c>
      <c r="B80" s="323">
        <v>7665</v>
      </c>
      <c r="C80" s="328"/>
    </row>
    <row r="81" ht="25.05" customHeight="1" spans="1:3">
      <c r="A81" s="122" t="s">
        <v>182</v>
      </c>
      <c r="B81" s="324">
        <v>1200</v>
      </c>
      <c r="C81" s="322"/>
    </row>
    <row r="82" ht="25.05" customHeight="1" spans="1:3">
      <c r="A82" s="92" t="s">
        <v>183</v>
      </c>
      <c r="B82" s="329"/>
      <c r="C82" s="322"/>
    </row>
    <row r="83" ht="25.05" customHeight="1" spans="1:3">
      <c r="A83" s="92" t="s">
        <v>184</v>
      </c>
      <c r="B83" s="323"/>
      <c r="C83" s="328"/>
    </row>
    <row r="84" ht="25.05" customHeight="1" spans="1:3">
      <c r="A84" s="122" t="s">
        <v>185</v>
      </c>
      <c r="B84" s="324"/>
      <c r="C84" s="322"/>
    </row>
    <row r="85" ht="25.05" customHeight="1" spans="1:3">
      <c r="A85" s="92" t="s">
        <v>186</v>
      </c>
      <c r="B85" s="323">
        <v>3787</v>
      </c>
      <c r="C85" s="328"/>
    </row>
    <row r="86" ht="25.05" customHeight="1" spans="1:3">
      <c r="A86" s="122" t="s">
        <v>187</v>
      </c>
      <c r="B86" s="324">
        <v>3787</v>
      </c>
      <c r="C86" s="322"/>
    </row>
  </sheetData>
  <mergeCells count="1">
    <mergeCell ref="A2:C2"/>
  </mergeCells>
  <printOptions horizontalCentered="1"/>
  <pageMargins left="0.354166666666667" right="0.275" top="0.314583333333333" bottom="0.275" header="0.0784722222222222" footer="0.11805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showZeros="0" workbookViewId="0">
      <pane xSplit="1" ySplit="5" topLeftCell="B19" activePane="bottomRight" state="frozen"/>
      <selection/>
      <selection pane="topRight"/>
      <selection pane="bottomLeft"/>
      <selection pane="bottomRight" activeCell="I7" sqref="I7"/>
    </sheetView>
  </sheetViews>
  <sheetFormatPr defaultColWidth="13.775" defaultRowHeight="24" customHeight="1"/>
  <cols>
    <col min="1" max="1" width="26.5" style="287" customWidth="1"/>
    <col min="2" max="2" width="10.875" style="114" customWidth="1"/>
    <col min="3" max="3" width="10.5" style="114" customWidth="1"/>
    <col min="4" max="4" width="9.6" style="114" customWidth="1"/>
    <col min="5" max="5" width="10" style="114" customWidth="1"/>
    <col min="6" max="6" width="12.4" style="187" customWidth="1"/>
    <col min="7" max="7" width="9.875" style="187" customWidth="1"/>
    <col min="8" max="8" width="10.8" style="187" customWidth="1"/>
    <col min="9" max="9" width="10.125" style="187" customWidth="1"/>
    <col min="10" max="10" width="7.66666666666667" style="187" customWidth="1"/>
    <col min="11" max="11" width="7.75" style="114" customWidth="1"/>
    <col min="12" max="16384" width="13.775" style="114"/>
  </cols>
  <sheetData>
    <row r="1" ht="29" customHeight="1" spans="1:1">
      <c r="A1" s="203" t="s">
        <v>0</v>
      </c>
    </row>
    <row r="2" ht="37.2" customHeight="1" spans="1:11">
      <c r="A2" s="288" t="s">
        <v>188</v>
      </c>
      <c r="B2" s="289"/>
      <c r="C2" s="289"/>
      <c r="D2" s="289"/>
      <c r="E2" s="289"/>
      <c r="F2" s="290"/>
      <c r="G2" s="290"/>
      <c r="H2" s="290"/>
      <c r="I2" s="290"/>
      <c r="J2" s="290"/>
      <c r="K2" s="289"/>
    </row>
    <row r="3" ht="18" customHeight="1" spans="1:11">
      <c r="A3" s="291" t="s">
        <v>189</v>
      </c>
      <c r="B3" s="292"/>
      <c r="C3" s="292"/>
      <c r="D3" s="251"/>
      <c r="E3" s="293"/>
      <c r="F3" s="294"/>
      <c r="G3" s="294"/>
      <c r="H3" s="294"/>
      <c r="I3" s="307"/>
      <c r="J3" s="294"/>
      <c r="K3" s="80" t="s">
        <v>33</v>
      </c>
    </row>
    <row r="4" ht="22.05" customHeight="1" spans="1:11">
      <c r="A4" s="216" t="s">
        <v>115</v>
      </c>
      <c r="B4" s="295" t="s">
        <v>190</v>
      </c>
      <c r="C4" s="296"/>
      <c r="D4" s="296"/>
      <c r="E4" s="297"/>
      <c r="F4" s="298" t="s">
        <v>95</v>
      </c>
      <c r="G4" s="299"/>
      <c r="H4" s="299"/>
      <c r="I4" s="308"/>
      <c r="J4" s="192" t="s">
        <v>191</v>
      </c>
      <c r="K4" s="216" t="s">
        <v>36</v>
      </c>
    </row>
    <row r="5" ht="98.4" customHeight="1" spans="1:11">
      <c r="A5" s="300"/>
      <c r="B5" s="81" t="s">
        <v>192</v>
      </c>
      <c r="C5" s="81" t="s">
        <v>193</v>
      </c>
      <c r="D5" s="81" t="s">
        <v>194</v>
      </c>
      <c r="E5" s="81" t="s">
        <v>195</v>
      </c>
      <c r="F5" s="273" t="s">
        <v>192</v>
      </c>
      <c r="G5" s="273" t="s">
        <v>193</v>
      </c>
      <c r="H5" s="273" t="s">
        <v>194</v>
      </c>
      <c r="I5" s="273" t="s">
        <v>195</v>
      </c>
      <c r="J5" s="309"/>
      <c r="K5" s="300"/>
    </row>
    <row r="6" ht="26" customHeight="1" spans="1:11">
      <c r="A6" s="115" t="s">
        <v>196</v>
      </c>
      <c r="B6" s="301">
        <f t="shared" ref="B6:I6" si="0">SUM(B7:B30)</f>
        <v>354595</v>
      </c>
      <c r="C6" s="301">
        <f t="shared" si="0"/>
        <v>343197</v>
      </c>
      <c r="D6" s="301">
        <f t="shared" si="0"/>
        <v>7000</v>
      </c>
      <c r="E6" s="301">
        <f t="shared" si="0"/>
        <v>4398</v>
      </c>
      <c r="F6" s="302">
        <f t="shared" si="0"/>
        <v>373154</v>
      </c>
      <c r="G6" s="302">
        <f t="shared" si="0"/>
        <v>349864</v>
      </c>
      <c r="H6" s="302">
        <f t="shared" si="0"/>
        <v>3000</v>
      </c>
      <c r="I6" s="302">
        <f t="shared" si="0"/>
        <v>20290</v>
      </c>
      <c r="J6" s="310">
        <f t="shared" ref="J6:J20" si="1">F6/B6*100</f>
        <v>105.233858345436</v>
      </c>
      <c r="K6" s="311"/>
    </row>
    <row r="7" ht="26" customHeight="1" spans="1:11">
      <c r="A7" s="68" t="s">
        <v>197</v>
      </c>
      <c r="B7" s="303">
        <f t="shared" ref="B7:B30" si="2">SUM(C7:E7)</f>
        <v>46451</v>
      </c>
      <c r="C7" s="303">
        <v>46451</v>
      </c>
      <c r="D7" s="303"/>
      <c r="E7" s="303"/>
      <c r="F7" s="278">
        <f t="shared" ref="F7:F30" si="3">SUM(G7:I7)</f>
        <v>53411</v>
      </c>
      <c r="G7" s="278">
        <v>53288</v>
      </c>
      <c r="H7" s="304"/>
      <c r="I7" s="312">
        <v>123</v>
      </c>
      <c r="J7" s="310">
        <f t="shared" si="1"/>
        <v>114.983531032701</v>
      </c>
      <c r="K7" s="311"/>
    </row>
    <row r="8" ht="26" customHeight="1" spans="1:11">
      <c r="A8" s="68" t="s">
        <v>198</v>
      </c>
      <c r="B8" s="303">
        <f t="shared" si="2"/>
        <v>290</v>
      </c>
      <c r="C8" s="303">
        <v>290</v>
      </c>
      <c r="D8" s="303"/>
      <c r="E8" s="303"/>
      <c r="F8" s="278">
        <f t="shared" si="3"/>
        <v>326</v>
      </c>
      <c r="G8" s="278">
        <v>326</v>
      </c>
      <c r="H8" s="304"/>
      <c r="I8" s="312"/>
      <c r="J8" s="310">
        <f t="shared" si="1"/>
        <v>112.413793103448</v>
      </c>
      <c r="K8" s="311"/>
    </row>
    <row r="9" ht="26" customHeight="1" spans="1:11">
      <c r="A9" s="68" t="s">
        <v>199</v>
      </c>
      <c r="B9" s="303">
        <f t="shared" si="2"/>
        <v>2770</v>
      </c>
      <c r="C9" s="303">
        <v>2770</v>
      </c>
      <c r="D9" s="303"/>
      <c r="E9" s="303"/>
      <c r="F9" s="278">
        <f t="shared" si="3"/>
        <v>1867</v>
      </c>
      <c r="G9" s="278">
        <v>1836</v>
      </c>
      <c r="H9" s="304"/>
      <c r="I9" s="312">
        <v>31</v>
      </c>
      <c r="J9" s="310">
        <f t="shared" si="1"/>
        <v>67.4007220216607</v>
      </c>
      <c r="K9" s="311"/>
    </row>
    <row r="10" ht="26" customHeight="1" spans="1:11">
      <c r="A10" s="68" t="s">
        <v>200</v>
      </c>
      <c r="B10" s="303">
        <f t="shared" si="2"/>
        <v>41417</v>
      </c>
      <c r="C10" s="303">
        <v>40717</v>
      </c>
      <c r="D10" s="303"/>
      <c r="E10" s="303">
        <v>700</v>
      </c>
      <c r="F10" s="278">
        <f t="shared" si="3"/>
        <v>31522</v>
      </c>
      <c r="G10" s="278">
        <v>30617</v>
      </c>
      <c r="H10" s="304"/>
      <c r="I10" s="312">
        <v>905</v>
      </c>
      <c r="J10" s="310">
        <f t="shared" si="1"/>
        <v>76.1088441944129</v>
      </c>
      <c r="K10" s="311"/>
    </row>
    <row r="11" ht="26" customHeight="1" spans="1:11">
      <c r="A11" s="68" t="s">
        <v>201</v>
      </c>
      <c r="B11" s="303">
        <f t="shared" si="2"/>
        <v>102</v>
      </c>
      <c r="C11" s="303">
        <v>102</v>
      </c>
      <c r="D11" s="303"/>
      <c r="E11" s="303"/>
      <c r="F11" s="278">
        <f t="shared" si="3"/>
        <v>44</v>
      </c>
      <c r="G11" s="278">
        <v>43</v>
      </c>
      <c r="H11" s="304"/>
      <c r="I11" s="312">
        <v>1</v>
      </c>
      <c r="J11" s="310">
        <f t="shared" si="1"/>
        <v>43.1372549019608</v>
      </c>
      <c r="K11" s="313"/>
    </row>
    <row r="12" ht="26" customHeight="1" spans="1:11">
      <c r="A12" s="68" t="s">
        <v>202</v>
      </c>
      <c r="B12" s="303">
        <f t="shared" si="2"/>
        <v>5851</v>
      </c>
      <c r="C12" s="303">
        <v>3086</v>
      </c>
      <c r="D12" s="303"/>
      <c r="E12" s="303">
        <v>2765</v>
      </c>
      <c r="F12" s="278">
        <f t="shared" si="3"/>
        <v>2540</v>
      </c>
      <c r="G12" s="278">
        <v>2198</v>
      </c>
      <c r="H12" s="304"/>
      <c r="I12" s="312">
        <v>342</v>
      </c>
      <c r="J12" s="310">
        <f t="shared" si="1"/>
        <v>43.4113826696291</v>
      </c>
      <c r="K12" s="313"/>
    </row>
    <row r="13" ht="26" customHeight="1" spans="1:11">
      <c r="A13" s="68" t="s">
        <v>203</v>
      </c>
      <c r="B13" s="303">
        <f t="shared" si="2"/>
        <v>52612</v>
      </c>
      <c r="C13" s="303">
        <v>52612</v>
      </c>
      <c r="D13" s="303"/>
      <c r="E13" s="303"/>
      <c r="F13" s="278">
        <f t="shared" si="3"/>
        <v>65246</v>
      </c>
      <c r="G13" s="278">
        <v>63474</v>
      </c>
      <c r="H13" s="304"/>
      <c r="I13" s="312">
        <v>1772</v>
      </c>
      <c r="J13" s="310">
        <f t="shared" si="1"/>
        <v>124.013533034289</v>
      </c>
      <c r="K13" s="313"/>
    </row>
    <row r="14" ht="26" customHeight="1" spans="1:11">
      <c r="A14" s="68" t="s">
        <v>204</v>
      </c>
      <c r="B14" s="303">
        <f t="shared" si="2"/>
        <v>21649</v>
      </c>
      <c r="C14" s="303">
        <v>21649</v>
      </c>
      <c r="D14" s="303"/>
      <c r="E14" s="303"/>
      <c r="F14" s="278">
        <f t="shared" si="3"/>
        <v>15782</v>
      </c>
      <c r="G14" s="278">
        <v>15245</v>
      </c>
      <c r="H14" s="304"/>
      <c r="I14" s="312">
        <v>537</v>
      </c>
      <c r="J14" s="310">
        <f t="shared" si="1"/>
        <v>72.899441082729</v>
      </c>
      <c r="K14" s="311"/>
    </row>
    <row r="15" ht="26" customHeight="1" spans="1:11">
      <c r="A15" s="68" t="s">
        <v>205</v>
      </c>
      <c r="B15" s="303">
        <f t="shared" si="2"/>
        <v>14462</v>
      </c>
      <c r="C15" s="303">
        <v>14462</v>
      </c>
      <c r="D15" s="303"/>
      <c r="E15" s="303"/>
      <c r="F15" s="278">
        <f t="shared" si="3"/>
        <v>6533</v>
      </c>
      <c r="G15" s="278">
        <v>2558</v>
      </c>
      <c r="H15" s="304"/>
      <c r="I15" s="312">
        <v>3975</v>
      </c>
      <c r="J15" s="310">
        <f t="shared" si="1"/>
        <v>45.1735582906929</v>
      </c>
      <c r="K15" s="311"/>
    </row>
    <row r="16" ht="26" customHeight="1" spans="1:11">
      <c r="A16" s="68" t="s">
        <v>206</v>
      </c>
      <c r="B16" s="303">
        <f t="shared" si="2"/>
        <v>42825</v>
      </c>
      <c r="C16" s="303">
        <v>42825</v>
      </c>
      <c r="D16" s="303"/>
      <c r="E16" s="303"/>
      <c r="F16" s="278">
        <f t="shared" si="3"/>
        <v>56662</v>
      </c>
      <c r="G16" s="278">
        <v>56644</v>
      </c>
      <c r="H16" s="304"/>
      <c r="I16" s="312">
        <v>18</v>
      </c>
      <c r="J16" s="310">
        <f t="shared" si="1"/>
        <v>132.310566258027</v>
      </c>
      <c r="K16" s="311"/>
    </row>
    <row r="17" ht="26" customHeight="1" spans="1:11">
      <c r="A17" s="305" t="s">
        <v>207</v>
      </c>
      <c r="B17" s="303">
        <f t="shared" si="2"/>
        <v>58024</v>
      </c>
      <c r="C17" s="303">
        <v>57724</v>
      </c>
      <c r="D17" s="303"/>
      <c r="E17" s="303">
        <v>300</v>
      </c>
      <c r="F17" s="278">
        <f t="shared" si="3"/>
        <v>60328</v>
      </c>
      <c r="G17" s="278">
        <v>51263</v>
      </c>
      <c r="H17" s="304"/>
      <c r="I17" s="312">
        <v>9065</v>
      </c>
      <c r="J17" s="310">
        <f t="shared" si="1"/>
        <v>103.970770715566</v>
      </c>
      <c r="K17" s="311"/>
    </row>
    <row r="18" ht="26" customHeight="1" spans="1:11">
      <c r="A18" s="305" t="s">
        <v>208</v>
      </c>
      <c r="B18" s="303">
        <f t="shared" si="2"/>
        <v>9249</v>
      </c>
      <c r="C18" s="303">
        <v>9249</v>
      </c>
      <c r="D18" s="303"/>
      <c r="E18" s="303"/>
      <c r="F18" s="278">
        <f t="shared" si="3"/>
        <v>8903</v>
      </c>
      <c r="G18" s="278">
        <v>7661</v>
      </c>
      <c r="H18" s="304"/>
      <c r="I18" s="312">
        <v>1242</v>
      </c>
      <c r="J18" s="310">
        <f t="shared" si="1"/>
        <v>96.2590550329765</v>
      </c>
      <c r="K18" s="311"/>
    </row>
    <row r="19" ht="26" customHeight="1" spans="1:11">
      <c r="A19" s="305" t="s">
        <v>209</v>
      </c>
      <c r="B19" s="303">
        <f t="shared" si="2"/>
        <v>6444</v>
      </c>
      <c r="C19" s="303">
        <v>6444</v>
      </c>
      <c r="D19" s="303"/>
      <c r="E19" s="303"/>
      <c r="F19" s="278">
        <f t="shared" si="3"/>
        <v>4042</v>
      </c>
      <c r="G19" s="278">
        <v>4042</v>
      </c>
      <c r="H19" s="304"/>
      <c r="I19" s="312"/>
      <c r="J19" s="310">
        <f t="shared" si="1"/>
        <v>62.7250155183116</v>
      </c>
      <c r="K19" s="311"/>
    </row>
    <row r="20" ht="26" customHeight="1" spans="1:11">
      <c r="A20" s="305" t="s">
        <v>210</v>
      </c>
      <c r="B20" s="303">
        <f t="shared" si="2"/>
        <v>4468</v>
      </c>
      <c r="C20" s="303">
        <v>4468</v>
      </c>
      <c r="D20" s="303"/>
      <c r="E20" s="303"/>
      <c r="F20" s="278">
        <f t="shared" si="3"/>
        <v>1133</v>
      </c>
      <c r="G20" s="278">
        <v>852</v>
      </c>
      <c r="H20" s="304"/>
      <c r="I20" s="312">
        <v>281</v>
      </c>
      <c r="J20" s="310">
        <f t="shared" si="1"/>
        <v>25.3581020590868</v>
      </c>
      <c r="K20" s="311"/>
    </row>
    <row r="21" ht="26" customHeight="1" spans="1:11">
      <c r="A21" s="305" t="s">
        <v>211</v>
      </c>
      <c r="B21" s="303">
        <f t="shared" si="2"/>
        <v>0</v>
      </c>
      <c r="C21" s="303"/>
      <c r="D21" s="303"/>
      <c r="E21" s="303"/>
      <c r="F21" s="278">
        <f t="shared" si="3"/>
        <v>0</v>
      </c>
      <c r="G21" s="278"/>
      <c r="H21" s="304"/>
      <c r="I21" s="312"/>
      <c r="J21" s="310"/>
      <c r="K21" s="311"/>
    </row>
    <row r="22" ht="26" customHeight="1" spans="1:11">
      <c r="A22" s="305" t="s">
        <v>212</v>
      </c>
      <c r="B22" s="303">
        <f t="shared" si="2"/>
        <v>0</v>
      </c>
      <c r="C22" s="303"/>
      <c r="D22" s="303"/>
      <c r="E22" s="303"/>
      <c r="F22" s="278">
        <f t="shared" si="3"/>
        <v>0</v>
      </c>
      <c r="G22" s="278"/>
      <c r="H22" s="304"/>
      <c r="I22" s="312"/>
      <c r="J22" s="310"/>
      <c r="K22" s="311"/>
    </row>
    <row r="23" ht="26" customHeight="1" spans="1:11">
      <c r="A23" s="305" t="s">
        <v>213</v>
      </c>
      <c r="B23" s="303">
        <f t="shared" si="2"/>
        <v>2944</v>
      </c>
      <c r="C23" s="303">
        <v>2944</v>
      </c>
      <c r="D23" s="303"/>
      <c r="E23" s="303"/>
      <c r="F23" s="278">
        <f t="shared" si="3"/>
        <v>2591</v>
      </c>
      <c r="G23" s="278">
        <v>2591</v>
      </c>
      <c r="H23" s="304"/>
      <c r="I23" s="312"/>
      <c r="J23" s="310">
        <f t="shared" ref="J23:J28" si="4">F23/B23*100</f>
        <v>88.0095108695652</v>
      </c>
      <c r="K23" s="311"/>
    </row>
    <row r="24" ht="26" customHeight="1" spans="1:11">
      <c r="A24" s="305" t="s">
        <v>214</v>
      </c>
      <c r="B24" s="303">
        <f t="shared" si="2"/>
        <v>5516</v>
      </c>
      <c r="C24" s="303">
        <v>5516</v>
      </c>
      <c r="D24" s="303"/>
      <c r="E24" s="303"/>
      <c r="F24" s="278">
        <f t="shared" si="3"/>
        <v>6577</v>
      </c>
      <c r="G24" s="306">
        <v>6577</v>
      </c>
      <c r="H24" s="304"/>
      <c r="I24" s="312"/>
      <c r="J24" s="310">
        <f t="shared" si="4"/>
        <v>119.234952864395</v>
      </c>
      <c r="K24" s="311"/>
    </row>
    <row r="25" ht="26" customHeight="1" spans="1:11">
      <c r="A25" s="305" t="s">
        <v>215</v>
      </c>
      <c r="B25" s="303">
        <f t="shared" si="2"/>
        <v>397</v>
      </c>
      <c r="C25" s="303">
        <v>397</v>
      </c>
      <c r="D25" s="303"/>
      <c r="E25" s="303"/>
      <c r="F25" s="278">
        <f t="shared" si="3"/>
        <v>23</v>
      </c>
      <c r="G25" s="306">
        <v>23</v>
      </c>
      <c r="H25" s="304"/>
      <c r="I25" s="312"/>
      <c r="J25" s="310">
        <f t="shared" si="4"/>
        <v>5.79345088161209</v>
      </c>
      <c r="K25" s="311"/>
    </row>
    <row r="26" ht="26" customHeight="1" spans="1:11">
      <c r="A26" s="305" t="s">
        <v>216</v>
      </c>
      <c r="B26" s="303">
        <f t="shared" si="2"/>
        <v>4293</v>
      </c>
      <c r="C26" s="303">
        <v>4293</v>
      </c>
      <c r="D26" s="303"/>
      <c r="E26" s="303"/>
      <c r="F26" s="278">
        <f t="shared" si="3"/>
        <v>5441</v>
      </c>
      <c r="G26" s="278">
        <v>5441</v>
      </c>
      <c r="H26" s="304"/>
      <c r="I26" s="312"/>
      <c r="J26" s="310">
        <f t="shared" si="4"/>
        <v>126.74120661542</v>
      </c>
      <c r="K26" s="311"/>
    </row>
    <row r="27" ht="26" customHeight="1" spans="1:11">
      <c r="A27" s="305" t="s">
        <v>217</v>
      </c>
      <c r="B27" s="303">
        <f t="shared" si="2"/>
        <v>5000</v>
      </c>
      <c r="C27" s="303">
        <v>5000</v>
      </c>
      <c r="D27" s="303"/>
      <c r="E27" s="303"/>
      <c r="F27" s="278">
        <f t="shared" si="3"/>
        <v>5000</v>
      </c>
      <c r="G27" s="278">
        <v>5000</v>
      </c>
      <c r="H27" s="304"/>
      <c r="I27" s="312"/>
      <c r="J27" s="310">
        <f t="shared" si="4"/>
        <v>100</v>
      </c>
      <c r="K27" s="311"/>
    </row>
    <row r="28" ht="26" customHeight="1" spans="1:11">
      <c r="A28" s="305" t="s">
        <v>218</v>
      </c>
      <c r="B28" s="303">
        <f t="shared" si="2"/>
        <v>4295</v>
      </c>
      <c r="C28" s="303">
        <v>4295</v>
      </c>
      <c r="D28" s="303"/>
      <c r="E28" s="303"/>
      <c r="F28" s="278">
        <f t="shared" si="3"/>
        <v>4083</v>
      </c>
      <c r="G28" s="278">
        <v>4083</v>
      </c>
      <c r="H28" s="304"/>
      <c r="I28" s="312"/>
      <c r="J28" s="310">
        <f t="shared" si="4"/>
        <v>95.0640279394645</v>
      </c>
      <c r="K28" s="311"/>
    </row>
    <row r="29" ht="26" customHeight="1" spans="1:11">
      <c r="A29" s="305" t="s">
        <v>219</v>
      </c>
      <c r="B29" s="303">
        <f t="shared" si="2"/>
        <v>0</v>
      </c>
      <c r="C29" s="303"/>
      <c r="D29" s="303"/>
      <c r="E29" s="303"/>
      <c r="F29" s="278">
        <f t="shared" si="3"/>
        <v>0</v>
      </c>
      <c r="G29" s="278"/>
      <c r="H29" s="304"/>
      <c r="I29" s="312"/>
      <c r="J29" s="310"/>
      <c r="K29" s="311"/>
    </row>
    <row r="30" ht="26" customHeight="1" spans="1:11">
      <c r="A30" s="305" t="s">
        <v>220</v>
      </c>
      <c r="B30" s="303">
        <f t="shared" si="2"/>
        <v>25536</v>
      </c>
      <c r="C30" s="303">
        <v>17903</v>
      </c>
      <c r="D30" s="303">
        <v>7000</v>
      </c>
      <c r="E30" s="303">
        <v>633</v>
      </c>
      <c r="F30" s="278">
        <f t="shared" si="3"/>
        <v>41100</v>
      </c>
      <c r="G30" s="278">
        <v>36102</v>
      </c>
      <c r="H30" s="304">
        <v>3000</v>
      </c>
      <c r="I30" s="312">
        <v>1998</v>
      </c>
      <c r="J30" s="310">
        <f>F30/B30*100</f>
        <v>160.949248120301</v>
      </c>
      <c r="K30" s="311"/>
    </row>
  </sheetData>
  <mergeCells count="6">
    <mergeCell ref="A2:K2"/>
    <mergeCell ref="B4:E4"/>
    <mergeCell ref="F4:I4"/>
    <mergeCell ref="A4:A5"/>
    <mergeCell ref="J4:J5"/>
    <mergeCell ref="K4:K5"/>
  </mergeCells>
  <printOptions horizontalCentered="1"/>
  <pageMargins left="0.156944444444444" right="0.236111111111111" top="0.275" bottom="0.354166666666667" header="0.156944444444444" footer="0.156944444444444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9"/>
  <sheetViews>
    <sheetView showZeros="0" zoomScale="115" zoomScaleNormal="115" workbookViewId="0">
      <pane xSplit="1" ySplit="4" topLeftCell="B5" activePane="bottomRight" state="frozen"/>
      <selection/>
      <selection pane="topRight"/>
      <selection pane="bottomLeft"/>
      <selection pane="bottomRight" activeCell="G9" sqref="G9"/>
    </sheetView>
  </sheetViews>
  <sheetFormatPr defaultColWidth="23.3333333333333" defaultRowHeight="24" customHeight="1" outlineLevelCol="6"/>
  <cols>
    <col min="1" max="1" width="35.75" style="187" customWidth="1"/>
    <col min="2" max="2" width="14.4416666666667" style="187" customWidth="1"/>
    <col min="3" max="3" width="16.9583333333333" style="187" customWidth="1"/>
    <col min="4" max="4" width="11.6333333333333" style="187" customWidth="1"/>
    <col min="5" max="6" width="13.5583333333333" style="187" customWidth="1"/>
    <col min="7" max="7" width="16.2916666666667" style="187" customWidth="1"/>
    <col min="8" max="247" width="23.3333333333333" style="187" customWidth="1"/>
    <col min="248" max="16384" width="23.3333333333333" style="187"/>
  </cols>
  <sheetData>
    <row r="1" s="187" customFormat="1" ht="29" customHeight="1" spans="1:1">
      <c r="A1" s="188" t="s">
        <v>0</v>
      </c>
    </row>
    <row r="2" s="187" customFormat="1" ht="31" customHeight="1" spans="1:7">
      <c r="A2" s="266" t="s">
        <v>221</v>
      </c>
      <c r="B2" s="267"/>
      <c r="C2" s="267"/>
      <c r="D2" s="267"/>
      <c r="E2" s="267"/>
      <c r="F2" s="267"/>
      <c r="G2" s="268"/>
    </row>
    <row r="3" ht="18" customHeight="1" spans="1:7">
      <c r="A3" s="174" t="s">
        <v>222</v>
      </c>
      <c r="B3" s="269"/>
      <c r="C3" s="270"/>
      <c r="D3" s="271"/>
      <c r="E3" s="272"/>
      <c r="F3" s="189"/>
      <c r="G3" s="131" t="s">
        <v>33</v>
      </c>
    </row>
    <row r="4" s="265" customFormat="1" ht="28.5" spans="1:7">
      <c r="A4" s="273" t="s">
        <v>223</v>
      </c>
      <c r="B4" s="273" t="s">
        <v>95</v>
      </c>
      <c r="C4" s="273" t="s">
        <v>224</v>
      </c>
      <c r="D4" s="274" t="s">
        <v>225</v>
      </c>
      <c r="E4" s="134" t="s">
        <v>194</v>
      </c>
      <c r="F4" s="134" t="s">
        <v>226</v>
      </c>
      <c r="G4" s="134" t="s">
        <v>36</v>
      </c>
    </row>
    <row r="5" s="187" customFormat="1" ht="24.1" customHeight="1" spans="1:7">
      <c r="A5" s="179" t="s">
        <v>196</v>
      </c>
      <c r="B5" s="275">
        <f ca="1" t="shared" ref="B5:B68" si="0">C5+D5+E5+F5</f>
        <v>373154</v>
      </c>
      <c r="C5" s="275">
        <f ca="1" t="shared" ref="C5:F5" si="1">C6+C109+C114+C131+C147+C156+C179+C261+C300+C325+C338+C388+C401+C411+C419+C429+C432+C435+C449+C452+C457</f>
        <v>348166</v>
      </c>
      <c r="D5" s="275">
        <f t="shared" si="1"/>
        <v>1698</v>
      </c>
      <c r="E5" s="275">
        <f t="shared" si="1"/>
        <v>3000</v>
      </c>
      <c r="F5" s="275">
        <f ca="1" t="shared" si="1"/>
        <v>20290</v>
      </c>
      <c r="G5" s="276"/>
    </row>
    <row r="6" s="187" customFormat="1" ht="24.1" customHeight="1" spans="1:7">
      <c r="A6" s="277" t="s">
        <v>227</v>
      </c>
      <c r="B6" s="275">
        <f t="shared" si="0"/>
        <v>53411</v>
      </c>
      <c r="C6" s="278">
        <f t="shared" ref="C6:F6" si="2">C7+C11+C15+C24+C32+C39+C44+C46+C52+C57+C61+C63+C66+C73+C79+C84+C90+C95+C102+C104+C107</f>
        <v>53267</v>
      </c>
      <c r="D6" s="278">
        <f t="shared" si="2"/>
        <v>21</v>
      </c>
      <c r="E6" s="278"/>
      <c r="F6" s="278">
        <f t="shared" si="2"/>
        <v>123</v>
      </c>
      <c r="G6" s="279"/>
    </row>
    <row r="7" s="187" customFormat="1" ht="24.1" customHeight="1" spans="1:7">
      <c r="A7" s="277" t="s">
        <v>228</v>
      </c>
      <c r="B7" s="275">
        <f t="shared" si="0"/>
        <v>406</v>
      </c>
      <c r="C7" s="278">
        <f>SUM(C8:C10)</f>
        <v>406</v>
      </c>
      <c r="D7" s="197"/>
      <c r="E7" s="197"/>
      <c r="F7" s="197"/>
      <c r="G7" s="279"/>
    </row>
    <row r="8" s="187" customFormat="1" ht="24.1" customHeight="1" spans="1:7">
      <c r="A8" s="280" t="s">
        <v>229</v>
      </c>
      <c r="B8" s="275">
        <f t="shared" si="0"/>
        <v>267</v>
      </c>
      <c r="C8" s="278">
        <v>267</v>
      </c>
      <c r="D8" s="197"/>
      <c r="E8" s="197"/>
      <c r="F8" s="198"/>
      <c r="G8" s="279"/>
    </row>
    <row r="9" s="187" customFormat="1" ht="24.1" customHeight="1" spans="1:7">
      <c r="A9" s="280" t="s">
        <v>230</v>
      </c>
      <c r="B9" s="275">
        <f t="shared" si="0"/>
        <v>71</v>
      </c>
      <c r="C9" s="278">
        <v>71</v>
      </c>
      <c r="D9" s="197"/>
      <c r="E9" s="197"/>
      <c r="F9" s="198"/>
      <c r="G9" s="279"/>
    </row>
    <row r="10" s="187" customFormat="1" ht="24.1" customHeight="1" spans="1:7">
      <c r="A10" s="280" t="s">
        <v>231</v>
      </c>
      <c r="B10" s="275">
        <f t="shared" si="0"/>
        <v>68</v>
      </c>
      <c r="C10" s="278">
        <v>68</v>
      </c>
      <c r="D10" s="197"/>
      <c r="E10" s="197"/>
      <c r="F10" s="198"/>
      <c r="G10" s="279"/>
    </row>
    <row r="11" s="187" customFormat="1" ht="24.1" customHeight="1" spans="1:7">
      <c r="A11" s="277" t="s">
        <v>232</v>
      </c>
      <c r="B11" s="275">
        <f t="shared" si="0"/>
        <v>508</v>
      </c>
      <c r="C11" s="278">
        <f>SUM(C12:C14)</f>
        <v>508</v>
      </c>
      <c r="D11" s="197"/>
      <c r="E11" s="197"/>
      <c r="F11" s="198"/>
      <c r="G11" s="279"/>
    </row>
    <row r="12" ht="24.1" customHeight="1" spans="1:7">
      <c r="A12" s="280" t="s">
        <v>229</v>
      </c>
      <c r="B12" s="275">
        <f t="shared" si="0"/>
        <v>131</v>
      </c>
      <c r="C12" s="278">
        <v>131</v>
      </c>
      <c r="D12" s="197"/>
      <c r="E12" s="197"/>
      <c r="F12" s="198"/>
      <c r="G12" s="195"/>
    </row>
    <row r="13" ht="24.1" customHeight="1" spans="1:7">
      <c r="A13" s="280" t="s">
        <v>233</v>
      </c>
      <c r="B13" s="275">
        <f t="shared" si="0"/>
        <v>314</v>
      </c>
      <c r="C13" s="278">
        <v>314</v>
      </c>
      <c r="D13" s="197"/>
      <c r="E13" s="197"/>
      <c r="F13" s="198"/>
      <c r="G13" s="195"/>
    </row>
    <row r="14" ht="24.1" customHeight="1" spans="1:7">
      <c r="A14" s="280" t="s">
        <v>234</v>
      </c>
      <c r="B14" s="275">
        <f t="shared" si="0"/>
        <v>63</v>
      </c>
      <c r="C14" s="278">
        <v>63</v>
      </c>
      <c r="D14" s="197"/>
      <c r="E14" s="197"/>
      <c r="F14" s="197"/>
      <c r="G14" s="195"/>
    </row>
    <row r="15" ht="24.1" customHeight="1" spans="1:7">
      <c r="A15" s="277" t="s">
        <v>235</v>
      </c>
      <c r="B15" s="275">
        <f t="shared" si="0"/>
        <v>31030</v>
      </c>
      <c r="C15" s="278">
        <f>SUM(C16:C23)</f>
        <v>31030</v>
      </c>
      <c r="D15" s="197"/>
      <c r="E15" s="197"/>
      <c r="F15" s="198"/>
      <c r="G15" s="195"/>
    </row>
    <row r="16" ht="24.1" customHeight="1" spans="1:7">
      <c r="A16" s="280" t="s">
        <v>229</v>
      </c>
      <c r="B16" s="275">
        <f t="shared" si="0"/>
        <v>4369</v>
      </c>
      <c r="C16" s="278">
        <v>4369</v>
      </c>
      <c r="D16" s="197"/>
      <c r="E16" s="197"/>
      <c r="F16" s="198"/>
      <c r="G16" s="195"/>
    </row>
    <row r="17" ht="24.1" customHeight="1" spans="1:7">
      <c r="A17" s="280" t="s">
        <v>233</v>
      </c>
      <c r="B17" s="275">
        <f t="shared" si="0"/>
        <v>9632</v>
      </c>
      <c r="C17" s="278">
        <v>9632</v>
      </c>
      <c r="D17" s="197"/>
      <c r="E17" s="197"/>
      <c r="F17" s="198"/>
      <c r="G17" s="195"/>
    </row>
    <row r="18" ht="24.1" customHeight="1" spans="1:7">
      <c r="A18" s="280" t="s">
        <v>236</v>
      </c>
      <c r="B18" s="275">
        <f t="shared" si="0"/>
        <v>9161</v>
      </c>
      <c r="C18" s="278">
        <v>9161</v>
      </c>
      <c r="D18" s="197"/>
      <c r="E18" s="197"/>
      <c r="F18" s="198"/>
      <c r="G18" s="195"/>
    </row>
    <row r="19" ht="24.1" customHeight="1" spans="1:7">
      <c r="A19" s="280" t="s">
        <v>237</v>
      </c>
      <c r="B19" s="275">
        <f t="shared" si="0"/>
        <v>179</v>
      </c>
      <c r="C19" s="278">
        <v>179</v>
      </c>
      <c r="D19" s="197"/>
      <c r="E19" s="197"/>
      <c r="F19" s="198"/>
      <c r="G19" s="195"/>
    </row>
    <row r="20" ht="24.1" customHeight="1" spans="1:7">
      <c r="A20" s="280" t="s">
        <v>238</v>
      </c>
      <c r="B20" s="275">
        <f t="shared" si="0"/>
        <v>10</v>
      </c>
      <c r="C20" s="278">
        <v>10</v>
      </c>
      <c r="D20" s="197"/>
      <c r="E20" s="197"/>
      <c r="F20" s="197"/>
      <c r="G20" s="195"/>
    </row>
    <row r="21" ht="24.1" customHeight="1" spans="1:7">
      <c r="A21" s="280" t="s">
        <v>239</v>
      </c>
      <c r="B21" s="275">
        <f t="shared" si="0"/>
        <v>230</v>
      </c>
      <c r="C21" s="278">
        <v>230</v>
      </c>
      <c r="D21" s="197"/>
      <c r="E21" s="197"/>
      <c r="F21" s="198"/>
      <c r="G21" s="195"/>
    </row>
    <row r="22" ht="24.1" customHeight="1" spans="1:7">
      <c r="A22" s="280" t="s">
        <v>234</v>
      </c>
      <c r="B22" s="275">
        <f t="shared" si="0"/>
        <v>7308</v>
      </c>
      <c r="C22" s="278">
        <v>7308</v>
      </c>
      <c r="D22" s="197"/>
      <c r="E22" s="197"/>
      <c r="F22" s="198"/>
      <c r="G22" s="195"/>
    </row>
    <row r="23" ht="24.1" customHeight="1" spans="1:7">
      <c r="A23" s="280" t="s">
        <v>240</v>
      </c>
      <c r="B23" s="275">
        <f t="shared" si="0"/>
        <v>141</v>
      </c>
      <c r="C23" s="278">
        <v>141</v>
      </c>
      <c r="D23" s="197"/>
      <c r="E23" s="197"/>
      <c r="F23" s="198"/>
      <c r="G23" s="195"/>
    </row>
    <row r="24" ht="24.1" customHeight="1" spans="1:7">
      <c r="A24" s="277" t="s">
        <v>241</v>
      </c>
      <c r="B24" s="275">
        <f t="shared" si="0"/>
        <v>1418</v>
      </c>
      <c r="C24" s="278">
        <f>SUM(C25:C31)</f>
        <v>1418</v>
      </c>
      <c r="D24" s="197"/>
      <c r="E24" s="197"/>
      <c r="F24" s="198"/>
      <c r="G24" s="195"/>
    </row>
    <row r="25" ht="24.1" customHeight="1" spans="1:7">
      <c r="A25" s="280" t="s">
        <v>229</v>
      </c>
      <c r="B25" s="275">
        <f t="shared" si="0"/>
        <v>66</v>
      </c>
      <c r="C25" s="278">
        <v>66</v>
      </c>
      <c r="D25" s="197"/>
      <c r="E25" s="197"/>
      <c r="F25" s="198"/>
      <c r="G25" s="195"/>
    </row>
    <row r="26" ht="24.1" customHeight="1" spans="1:7">
      <c r="A26" s="280" t="s">
        <v>233</v>
      </c>
      <c r="B26" s="275">
        <f t="shared" si="0"/>
        <v>100</v>
      </c>
      <c r="C26" s="278">
        <v>100</v>
      </c>
      <c r="D26" s="197"/>
      <c r="E26" s="197"/>
      <c r="F26" s="198"/>
      <c r="G26" s="195"/>
    </row>
    <row r="27" ht="24.1" customHeight="1" spans="1:7">
      <c r="A27" s="280" t="s">
        <v>236</v>
      </c>
      <c r="B27" s="275">
        <f t="shared" si="0"/>
        <v>165</v>
      </c>
      <c r="C27" s="278">
        <v>165</v>
      </c>
      <c r="D27" s="197"/>
      <c r="E27" s="197"/>
      <c r="F27" s="198"/>
      <c r="G27" s="195"/>
    </row>
    <row r="28" ht="24.1" customHeight="1" spans="1:7">
      <c r="A28" s="280" t="s">
        <v>242</v>
      </c>
      <c r="B28" s="275">
        <f t="shared" si="0"/>
        <v>289</v>
      </c>
      <c r="C28" s="278">
        <v>289</v>
      </c>
      <c r="D28" s="197"/>
      <c r="E28" s="197"/>
      <c r="F28" s="198"/>
      <c r="G28" s="195"/>
    </row>
    <row r="29" ht="24.1" customHeight="1" spans="1:7">
      <c r="A29" s="280" t="s">
        <v>243</v>
      </c>
      <c r="B29" s="275">
        <f t="shared" si="0"/>
        <v>1</v>
      </c>
      <c r="C29" s="278">
        <v>1</v>
      </c>
      <c r="D29" s="197"/>
      <c r="E29" s="197"/>
      <c r="F29" s="197"/>
      <c r="G29" s="195"/>
    </row>
    <row r="30" ht="24.1" customHeight="1" spans="1:7">
      <c r="A30" s="280" t="s">
        <v>234</v>
      </c>
      <c r="B30" s="275">
        <f t="shared" si="0"/>
        <v>385</v>
      </c>
      <c r="C30" s="278">
        <v>385</v>
      </c>
      <c r="D30" s="197"/>
      <c r="E30" s="197"/>
      <c r="F30" s="197"/>
      <c r="G30" s="195"/>
    </row>
    <row r="31" ht="24.1" customHeight="1" spans="1:7">
      <c r="A31" s="280" t="s">
        <v>244</v>
      </c>
      <c r="B31" s="275">
        <f t="shared" si="0"/>
        <v>412</v>
      </c>
      <c r="C31" s="278">
        <v>412</v>
      </c>
      <c r="D31" s="197"/>
      <c r="E31" s="197"/>
      <c r="F31" s="198"/>
      <c r="G31" s="195"/>
    </row>
    <row r="32" s="187" customFormat="1" ht="24.1" customHeight="1" spans="1:7">
      <c r="A32" s="277" t="s">
        <v>245</v>
      </c>
      <c r="B32" s="275">
        <f t="shared" si="0"/>
        <v>451</v>
      </c>
      <c r="C32" s="278">
        <f t="shared" ref="C32:F32" si="3">SUM(C33:C38)</f>
        <v>428</v>
      </c>
      <c r="D32" s="278">
        <f t="shared" si="3"/>
        <v>7</v>
      </c>
      <c r="E32" s="278"/>
      <c r="F32" s="278">
        <f t="shared" si="3"/>
        <v>16</v>
      </c>
      <c r="G32" s="195"/>
    </row>
    <row r="33" ht="24.1" customHeight="1" spans="1:7">
      <c r="A33" s="280" t="s">
        <v>229</v>
      </c>
      <c r="B33" s="275">
        <f t="shared" si="0"/>
        <v>45</v>
      </c>
      <c r="C33" s="278">
        <v>45</v>
      </c>
      <c r="D33" s="197"/>
      <c r="E33" s="197"/>
      <c r="F33" s="198"/>
      <c r="G33" s="195"/>
    </row>
    <row r="34" ht="24.1" customHeight="1" spans="1:7">
      <c r="A34" s="280" t="s">
        <v>236</v>
      </c>
      <c r="B34" s="275">
        <f t="shared" si="0"/>
        <v>17</v>
      </c>
      <c r="C34" s="278">
        <v>17</v>
      </c>
      <c r="D34" s="197"/>
      <c r="E34" s="197"/>
      <c r="F34" s="198"/>
      <c r="G34" s="195"/>
    </row>
    <row r="35" ht="24.1" customHeight="1" spans="1:7">
      <c r="A35" s="280" t="s">
        <v>246</v>
      </c>
      <c r="B35" s="275">
        <f t="shared" si="0"/>
        <v>30</v>
      </c>
      <c r="C35" s="278">
        <v>30</v>
      </c>
      <c r="D35" s="197"/>
      <c r="E35" s="197"/>
      <c r="F35" s="198"/>
      <c r="G35" s="195"/>
    </row>
    <row r="36" s="187" customFormat="1" ht="24.1" customHeight="1" spans="1:7">
      <c r="A36" s="280" t="s">
        <v>247</v>
      </c>
      <c r="B36" s="275">
        <f t="shared" si="0"/>
        <v>114</v>
      </c>
      <c r="C36" s="278">
        <v>107</v>
      </c>
      <c r="D36" s="197">
        <v>7</v>
      </c>
      <c r="E36" s="197"/>
      <c r="F36" s="198"/>
      <c r="G36" s="195"/>
    </row>
    <row r="37" ht="24.1" customHeight="1" spans="1:7">
      <c r="A37" s="280" t="s">
        <v>234</v>
      </c>
      <c r="B37" s="275">
        <f t="shared" si="0"/>
        <v>188</v>
      </c>
      <c r="C37" s="278">
        <v>188</v>
      </c>
      <c r="D37" s="197"/>
      <c r="E37" s="197"/>
      <c r="F37" s="197"/>
      <c r="G37" s="195"/>
    </row>
    <row r="38" ht="24.1" customHeight="1" spans="1:7">
      <c r="A38" s="280" t="s">
        <v>248</v>
      </c>
      <c r="B38" s="275">
        <f t="shared" si="0"/>
        <v>57</v>
      </c>
      <c r="C38" s="278">
        <v>41</v>
      </c>
      <c r="D38" s="197"/>
      <c r="E38" s="197"/>
      <c r="F38" s="198">
        <v>16</v>
      </c>
      <c r="G38" s="195"/>
    </row>
    <row r="39" ht="24.1" customHeight="1" spans="1:7">
      <c r="A39" s="277" t="s">
        <v>249</v>
      </c>
      <c r="B39" s="275">
        <f t="shared" si="0"/>
        <v>4053</v>
      </c>
      <c r="C39" s="278">
        <f>SUM(C40:C43)</f>
        <v>4053</v>
      </c>
      <c r="D39" s="197"/>
      <c r="E39" s="197"/>
      <c r="F39" s="198"/>
      <c r="G39" s="195"/>
    </row>
    <row r="40" ht="24.1" customHeight="1" spans="1:7">
      <c r="A40" s="280" t="s">
        <v>229</v>
      </c>
      <c r="B40" s="275">
        <f t="shared" si="0"/>
        <v>82</v>
      </c>
      <c r="C40" s="278">
        <v>82</v>
      </c>
      <c r="D40" s="197"/>
      <c r="E40" s="197"/>
      <c r="F40" s="198"/>
      <c r="G40" s="195"/>
    </row>
    <row r="41" ht="24.1" customHeight="1" spans="1:7">
      <c r="A41" s="280" t="s">
        <v>236</v>
      </c>
      <c r="B41" s="275">
        <f t="shared" si="0"/>
        <v>1773</v>
      </c>
      <c r="C41" s="278">
        <v>1773</v>
      </c>
      <c r="D41" s="197"/>
      <c r="E41" s="197"/>
      <c r="F41" s="198"/>
      <c r="G41" s="195"/>
    </row>
    <row r="42" ht="24.1" customHeight="1" spans="1:7">
      <c r="A42" s="280" t="s">
        <v>250</v>
      </c>
      <c r="B42" s="275">
        <f t="shared" si="0"/>
        <v>1</v>
      </c>
      <c r="C42" s="278">
        <v>1</v>
      </c>
      <c r="D42" s="197"/>
      <c r="E42" s="197"/>
      <c r="F42" s="198"/>
      <c r="G42" s="195"/>
    </row>
    <row r="43" ht="24.1" customHeight="1" spans="1:7">
      <c r="A43" s="280" t="s">
        <v>234</v>
      </c>
      <c r="B43" s="275">
        <f t="shared" si="0"/>
        <v>2197</v>
      </c>
      <c r="C43" s="278">
        <v>2197</v>
      </c>
      <c r="D43" s="197"/>
      <c r="E43" s="197"/>
      <c r="F43" s="197"/>
      <c r="G43" s="195"/>
    </row>
    <row r="44" ht="24.1" customHeight="1" spans="1:7">
      <c r="A44" s="277" t="s">
        <v>251</v>
      </c>
      <c r="B44" s="275">
        <f t="shared" si="0"/>
        <v>1693</v>
      </c>
      <c r="C44" s="278">
        <v>1693</v>
      </c>
      <c r="D44" s="197"/>
      <c r="E44" s="197"/>
      <c r="F44" s="198"/>
      <c r="G44" s="195"/>
    </row>
    <row r="45" ht="24.1" customHeight="1" spans="1:7">
      <c r="A45" s="280" t="s">
        <v>252</v>
      </c>
      <c r="B45" s="275">
        <f t="shared" si="0"/>
        <v>1693</v>
      </c>
      <c r="C45" s="278">
        <v>1693</v>
      </c>
      <c r="D45" s="197"/>
      <c r="E45" s="197"/>
      <c r="F45" s="198"/>
      <c r="G45" s="195"/>
    </row>
    <row r="46" ht="24.1" customHeight="1" spans="1:7">
      <c r="A46" s="277" t="s">
        <v>253</v>
      </c>
      <c r="B46" s="275">
        <f t="shared" si="0"/>
        <v>657</v>
      </c>
      <c r="C46" s="278">
        <f>SUM(C47:C51)</f>
        <v>642</v>
      </c>
      <c r="D46" s="278"/>
      <c r="E46" s="278"/>
      <c r="F46" s="278">
        <f>SUM(F47:F51)</f>
        <v>15</v>
      </c>
      <c r="G46" s="195"/>
    </row>
    <row r="47" ht="24.1" customHeight="1" spans="1:7">
      <c r="A47" s="280" t="s">
        <v>229</v>
      </c>
      <c r="B47" s="275">
        <f t="shared" si="0"/>
        <v>96</v>
      </c>
      <c r="C47" s="278">
        <v>96</v>
      </c>
      <c r="D47" s="197"/>
      <c r="E47" s="197"/>
      <c r="F47" s="198"/>
      <c r="G47" s="195"/>
    </row>
    <row r="48" ht="24.1" customHeight="1" spans="1:7">
      <c r="A48" s="280" t="s">
        <v>236</v>
      </c>
      <c r="B48" s="275">
        <f t="shared" si="0"/>
        <v>39</v>
      </c>
      <c r="C48" s="278">
        <v>39</v>
      </c>
      <c r="D48" s="197"/>
      <c r="E48" s="197"/>
      <c r="F48" s="198"/>
      <c r="G48" s="195"/>
    </row>
    <row r="49" ht="24.1" customHeight="1" spans="1:7">
      <c r="A49" s="280" t="s">
        <v>254</v>
      </c>
      <c r="B49" s="275">
        <f t="shared" si="0"/>
        <v>210</v>
      </c>
      <c r="C49" s="278">
        <v>210</v>
      </c>
      <c r="D49" s="197"/>
      <c r="E49" s="197"/>
      <c r="F49" s="198"/>
      <c r="G49" s="195"/>
    </row>
    <row r="50" ht="24.1" customHeight="1" spans="1:7">
      <c r="A50" s="280" t="s">
        <v>234</v>
      </c>
      <c r="B50" s="275">
        <f t="shared" si="0"/>
        <v>297</v>
      </c>
      <c r="C50" s="278">
        <v>297</v>
      </c>
      <c r="D50" s="197"/>
      <c r="E50" s="197"/>
      <c r="F50" s="198"/>
      <c r="G50" s="195"/>
    </row>
    <row r="51" s="187" customFormat="1" ht="24.1" customHeight="1" spans="1:7">
      <c r="A51" s="280" t="s">
        <v>255</v>
      </c>
      <c r="B51" s="275">
        <f t="shared" si="0"/>
        <v>15</v>
      </c>
      <c r="C51" s="278"/>
      <c r="D51" s="197"/>
      <c r="E51" s="197"/>
      <c r="F51" s="198">
        <v>15</v>
      </c>
      <c r="G51" s="195"/>
    </row>
    <row r="52" ht="24.1" customHeight="1" spans="1:7">
      <c r="A52" s="277" t="s">
        <v>256</v>
      </c>
      <c r="B52" s="275">
        <f t="shared" si="0"/>
        <v>1213</v>
      </c>
      <c r="C52" s="278">
        <f>SUM(C53:C56)</f>
        <v>1207</v>
      </c>
      <c r="D52" s="278"/>
      <c r="E52" s="278"/>
      <c r="F52" s="278">
        <f>SUM(F53:F56)</f>
        <v>6</v>
      </c>
      <c r="G52" s="195"/>
    </row>
    <row r="53" ht="24.1" customHeight="1" spans="1:7">
      <c r="A53" s="280" t="s">
        <v>229</v>
      </c>
      <c r="B53" s="275">
        <f t="shared" si="0"/>
        <v>746</v>
      </c>
      <c r="C53" s="278">
        <v>740</v>
      </c>
      <c r="D53" s="197"/>
      <c r="E53" s="197"/>
      <c r="F53" s="198">
        <v>6</v>
      </c>
      <c r="G53" s="195"/>
    </row>
    <row r="54" ht="24.1" customHeight="1" spans="1:7">
      <c r="A54" s="280" t="s">
        <v>233</v>
      </c>
      <c r="B54" s="275">
        <f t="shared" si="0"/>
        <v>300</v>
      </c>
      <c r="C54" s="278">
        <v>300</v>
      </c>
      <c r="D54" s="197"/>
      <c r="E54" s="197"/>
      <c r="F54" s="198"/>
      <c r="G54" s="195"/>
    </row>
    <row r="55" ht="24.1" customHeight="1" spans="1:7">
      <c r="A55" s="280" t="s">
        <v>236</v>
      </c>
      <c r="B55" s="275">
        <f t="shared" si="0"/>
        <v>3</v>
      </c>
      <c r="C55" s="278">
        <v>3</v>
      </c>
      <c r="D55" s="197"/>
      <c r="E55" s="197"/>
      <c r="F55" s="198"/>
      <c r="G55" s="195"/>
    </row>
    <row r="56" ht="24.1" customHeight="1" spans="1:7">
      <c r="A56" s="280" t="s">
        <v>234</v>
      </c>
      <c r="B56" s="275">
        <f t="shared" si="0"/>
        <v>164</v>
      </c>
      <c r="C56" s="278">
        <v>164</v>
      </c>
      <c r="D56" s="197"/>
      <c r="E56" s="197"/>
      <c r="F56" s="198"/>
      <c r="G56" s="195"/>
    </row>
    <row r="57" ht="24.1" customHeight="1" spans="1:7">
      <c r="A57" s="277" t="s">
        <v>257</v>
      </c>
      <c r="B57" s="275">
        <f t="shared" si="0"/>
        <v>798</v>
      </c>
      <c r="C57" s="278">
        <f>SUM(C58:C60)</f>
        <v>798</v>
      </c>
      <c r="D57" s="197"/>
      <c r="E57" s="197"/>
      <c r="F57" s="197"/>
      <c r="G57" s="195"/>
    </row>
    <row r="58" ht="24.1" customHeight="1" spans="1:7">
      <c r="A58" s="280" t="s">
        <v>229</v>
      </c>
      <c r="B58" s="275">
        <f t="shared" si="0"/>
        <v>65</v>
      </c>
      <c r="C58" s="278">
        <v>65</v>
      </c>
      <c r="D58" s="197"/>
      <c r="E58" s="197"/>
      <c r="F58" s="198"/>
      <c r="G58" s="195"/>
    </row>
    <row r="59" ht="24.1" customHeight="1" spans="1:7">
      <c r="A59" s="280" t="s">
        <v>234</v>
      </c>
      <c r="B59" s="275">
        <f t="shared" si="0"/>
        <v>129</v>
      </c>
      <c r="C59" s="278">
        <v>129</v>
      </c>
      <c r="D59" s="197"/>
      <c r="E59" s="197"/>
      <c r="F59" s="198"/>
      <c r="G59" s="195"/>
    </row>
    <row r="60" ht="24.1" customHeight="1" spans="1:7">
      <c r="A60" s="280" t="s">
        <v>258</v>
      </c>
      <c r="B60" s="275">
        <f t="shared" si="0"/>
        <v>604</v>
      </c>
      <c r="C60" s="278">
        <v>604</v>
      </c>
      <c r="D60" s="197"/>
      <c r="E60" s="197"/>
      <c r="F60" s="198"/>
      <c r="G60" s="195"/>
    </row>
    <row r="61" ht="24.1" customHeight="1" spans="1:7">
      <c r="A61" s="277" t="s">
        <v>259</v>
      </c>
      <c r="B61" s="275">
        <f t="shared" si="0"/>
        <v>250</v>
      </c>
      <c r="C61" s="278">
        <v>250</v>
      </c>
      <c r="D61" s="197"/>
      <c r="E61" s="197"/>
      <c r="F61" s="197"/>
      <c r="G61" s="195"/>
    </row>
    <row r="62" ht="24.1" customHeight="1" spans="1:7">
      <c r="A62" s="280" t="s">
        <v>260</v>
      </c>
      <c r="B62" s="275">
        <f t="shared" si="0"/>
        <v>250</v>
      </c>
      <c r="C62" s="278">
        <v>250</v>
      </c>
      <c r="D62" s="197"/>
      <c r="E62" s="197"/>
      <c r="F62" s="198"/>
      <c r="G62" s="195"/>
    </row>
    <row r="63" ht="24.1" customHeight="1" spans="1:7">
      <c r="A63" s="277" t="s">
        <v>261</v>
      </c>
      <c r="B63" s="275">
        <f t="shared" si="0"/>
        <v>40</v>
      </c>
      <c r="C63" s="278">
        <f>SUM(C64:C65)</f>
        <v>40</v>
      </c>
      <c r="D63" s="197"/>
      <c r="E63" s="197"/>
      <c r="F63" s="198"/>
      <c r="G63" s="195"/>
    </row>
    <row r="64" ht="24.1" customHeight="1" spans="1:7">
      <c r="A64" s="280" t="s">
        <v>229</v>
      </c>
      <c r="B64" s="275">
        <f t="shared" si="0"/>
        <v>39</v>
      </c>
      <c r="C64" s="278">
        <v>39</v>
      </c>
      <c r="D64" s="197"/>
      <c r="E64" s="197"/>
      <c r="F64" s="198"/>
      <c r="G64" s="195"/>
    </row>
    <row r="65" ht="24.1" customHeight="1" spans="1:7">
      <c r="A65" s="280" t="s">
        <v>233</v>
      </c>
      <c r="B65" s="275">
        <f t="shared" si="0"/>
        <v>1</v>
      </c>
      <c r="C65" s="278">
        <v>1</v>
      </c>
      <c r="D65" s="197"/>
      <c r="E65" s="197"/>
      <c r="F65" s="198"/>
      <c r="G65" s="195"/>
    </row>
    <row r="66" s="187" customFormat="1" ht="24.1" customHeight="1" spans="1:7">
      <c r="A66" s="277" t="s">
        <v>262</v>
      </c>
      <c r="B66" s="275">
        <f t="shared" si="0"/>
        <v>889</v>
      </c>
      <c r="C66" s="278">
        <f t="shared" ref="C66:F66" si="4">SUM(C67:C72)</f>
        <v>885</v>
      </c>
      <c r="D66" s="278">
        <f t="shared" si="4"/>
        <v>4</v>
      </c>
      <c r="E66" s="278">
        <f t="shared" si="4"/>
        <v>0</v>
      </c>
      <c r="F66" s="278">
        <f t="shared" si="4"/>
        <v>0</v>
      </c>
      <c r="G66" s="195"/>
    </row>
    <row r="67" ht="24.1" customHeight="1" spans="1:7">
      <c r="A67" s="280" t="s">
        <v>229</v>
      </c>
      <c r="B67" s="275">
        <f t="shared" si="0"/>
        <v>134</v>
      </c>
      <c r="C67" s="278">
        <v>134</v>
      </c>
      <c r="D67" s="197"/>
      <c r="E67" s="197"/>
      <c r="F67" s="198"/>
      <c r="G67" s="195"/>
    </row>
    <row r="68" ht="24.1" customHeight="1" spans="1:7">
      <c r="A68" s="280" t="s">
        <v>233</v>
      </c>
      <c r="B68" s="275">
        <f t="shared" si="0"/>
        <v>604</v>
      </c>
      <c r="C68" s="278">
        <v>604</v>
      </c>
      <c r="D68" s="197"/>
      <c r="E68" s="197"/>
      <c r="F68" s="198"/>
      <c r="G68" s="195"/>
    </row>
    <row r="69" ht="24.1" customHeight="1" spans="1:7">
      <c r="A69" s="280" t="s">
        <v>236</v>
      </c>
      <c r="B69" s="275">
        <f t="shared" ref="B69:B133" si="5">C69+D69+E69+F69</f>
        <v>95</v>
      </c>
      <c r="C69" s="278">
        <v>95</v>
      </c>
      <c r="D69" s="197"/>
      <c r="E69" s="197"/>
      <c r="F69" s="198"/>
      <c r="G69" s="195"/>
    </row>
    <row r="70" ht="24.1" customHeight="1" spans="1:7">
      <c r="A70" s="280" t="s">
        <v>263</v>
      </c>
      <c r="B70" s="275"/>
      <c r="C70" s="278"/>
      <c r="D70" s="197"/>
      <c r="E70" s="197"/>
      <c r="F70" s="198"/>
      <c r="G70" s="195"/>
    </row>
    <row r="71" ht="24.1" customHeight="1" spans="1:7">
      <c r="A71" s="280" t="s">
        <v>234</v>
      </c>
      <c r="B71" s="275">
        <f t="shared" si="5"/>
        <v>52</v>
      </c>
      <c r="C71" s="278">
        <v>52</v>
      </c>
      <c r="D71" s="197"/>
      <c r="E71" s="197"/>
      <c r="F71" s="198"/>
      <c r="G71" s="195"/>
    </row>
    <row r="72" s="187" customFormat="1" ht="24.1" customHeight="1" spans="1:7">
      <c r="A72" s="280" t="s">
        <v>264</v>
      </c>
      <c r="B72" s="275">
        <f t="shared" si="5"/>
        <v>4</v>
      </c>
      <c r="C72" s="278"/>
      <c r="D72" s="197">
        <v>4</v>
      </c>
      <c r="E72" s="197"/>
      <c r="F72" s="198"/>
      <c r="G72" s="195"/>
    </row>
    <row r="73" ht="24.1" customHeight="1" spans="1:7">
      <c r="A73" s="277" t="s">
        <v>265</v>
      </c>
      <c r="B73" s="275">
        <f t="shared" si="5"/>
        <v>4598</v>
      </c>
      <c r="C73" s="278">
        <f>SUM(C74:C78)</f>
        <v>4598</v>
      </c>
      <c r="D73" s="197"/>
      <c r="E73" s="197"/>
      <c r="F73" s="198"/>
      <c r="G73" s="195"/>
    </row>
    <row r="74" ht="24.1" customHeight="1" spans="1:7">
      <c r="A74" s="280" t="s">
        <v>229</v>
      </c>
      <c r="B74" s="275">
        <f t="shared" si="5"/>
        <v>730</v>
      </c>
      <c r="C74" s="278">
        <v>730</v>
      </c>
      <c r="D74" s="197"/>
      <c r="E74" s="197"/>
      <c r="F74" s="197"/>
      <c r="G74" s="195"/>
    </row>
    <row r="75" ht="24.1" customHeight="1" spans="1:7">
      <c r="A75" s="280" t="s">
        <v>233</v>
      </c>
      <c r="B75" s="275">
        <f t="shared" si="5"/>
        <v>403</v>
      </c>
      <c r="C75" s="278">
        <v>403</v>
      </c>
      <c r="D75" s="197"/>
      <c r="E75" s="197"/>
      <c r="F75" s="198"/>
      <c r="G75" s="195"/>
    </row>
    <row r="76" ht="24.1" customHeight="1" spans="1:7">
      <c r="A76" s="280" t="s">
        <v>236</v>
      </c>
      <c r="B76" s="275">
        <f t="shared" si="5"/>
        <v>2835</v>
      </c>
      <c r="C76" s="278">
        <v>2835</v>
      </c>
      <c r="D76" s="197"/>
      <c r="E76" s="197"/>
      <c r="F76" s="198"/>
      <c r="G76" s="195"/>
    </row>
    <row r="77" ht="24.1" customHeight="1" spans="1:7">
      <c r="A77" s="280" t="s">
        <v>266</v>
      </c>
      <c r="B77" s="275">
        <f t="shared" si="5"/>
        <v>267</v>
      </c>
      <c r="C77" s="278">
        <v>267</v>
      </c>
      <c r="D77" s="197"/>
      <c r="E77" s="197"/>
      <c r="F77" s="197"/>
      <c r="G77" s="195"/>
    </row>
    <row r="78" ht="24.1" customHeight="1" spans="1:7">
      <c r="A78" s="280" t="s">
        <v>234</v>
      </c>
      <c r="B78" s="275">
        <f t="shared" si="5"/>
        <v>363</v>
      </c>
      <c r="C78" s="278">
        <v>363</v>
      </c>
      <c r="D78" s="197"/>
      <c r="E78" s="197"/>
      <c r="F78" s="198"/>
      <c r="G78" s="195"/>
    </row>
    <row r="79" s="187" customFormat="1" ht="24.1" customHeight="1" spans="1:7">
      <c r="A79" s="277" t="s">
        <v>267</v>
      </c>
      <c r="B79" s="275">
        <f t="shared" si="5"/>
        <v>2018</v>
      </c>
      <c r="C79" s="278">
        <f t="shared" ref="C79:F79" si="6">SUM(C80:C83)</f>
        <v>1942</v>
      </c>
      <c r="D79" s="278">
        <f t="shared" si="6"/>
        <v>10</v>
      </c>
      <c r="E79" s="278">
        <f t="shared" si="6"/>
        <v>0</v>
      </c>
      <c r="F79" s="278">
        <f t="shared" si="6"/>
        <v>66</v>
      </c>
      <c r="G79" s="195"/>
    </row>
    <row r="80" ht="24.1" customHeight="1" spans="1:7">
      <c r="A80" s="280" t="s">
        <v>229</v>
      </c>
      <c r="B80" s="275">
        <f t="shared" si="5"/>
        <v>28</v>
      </c>
      <c r="C80" s="278">
        <v>28</v>
      </c>
      <c r="D80" s="197"/>
      <c r="E80" s="197"/>
      <c r="F80" s="197"/>
      <c r="G80" s="195"/>
    </row>
    <row r="81" ht="24.1" customHeight="1" spans="1:7">
      <c r="A81" s="280" t="s">
        <v>233</v>
      </c>
      <c r="B81" s="275">
        <f t="shared" si="5"/>
        <v>803</v>
      </c>
      <c r="C81" s="278">
        <v>803</v>
      </c>
      <c r="D81" s="197"/>
      <c r="E81" s="197"/>
      <c r="F81" s="198"/>
      <c r="G81" s="195"/>
    </row>
    <row r="82" ht="24.1" customHeight="1" spans="1:7">
      <c r="A82" s="280" t="s">
        <v>234</v>
      </c>
      <c r="B82" s="275">
        <f t="shared" si="5"/>
        <v>2</v>
      </c>
      <c r="C82" s="278">
        <v>2</v>
      </c>
      <c r="D82" s="197"/>
      <c r="E82" s="197"/>
      <c r="F82" s="198"/>
      <c r="G82" s="195"/>
    </row>
    <row r="83" s="187" customFormat="1" ht="24.1" customHeight="1" spans="1:7">
      <c r="A83" s="280" t="s">
        <v>268</v>
      </c>
      <c r="B83" s="275">
        <f t="shared" si="5"/>
        <v>1185</v>
      </c>
      <c r="C83" s="278">
        <v>1109</v>
      </c>
      <c r="D83" s="197">
        <v>10</v>
      </c>
      <c r="E83" s="197"/>
      <c r="F83" s="197">
        <v>66</v>
      </c>
      <c r="G83" s="195"/>
    </row>
    <row r="84" ht="24.1" customHeight="1" spans="1:7">
      <c r="A84" s="277" t="s">
        <v>269</v>
      </c>
      <c r="B84" s="275">
        <f t="shared" si="5"/>
        <v>1331</v>
      </c>
      <c r="C84" s="278">
        <f>SUM(C85:C89)</f>
        <v>1331</v>
      </c>
      <c r="D84" s="197"/>
      <c r="E84" s="197"/>
      <c r="F84" s="198"/>
      <c r="G84" s="195"/>
    </row>
    <row r="85" ht="24.1" customHeight="1" spans="1:7">
      <c r="A85" s="280" t="s">
        <v>229</v>
      </c>
      <c r="B85" s="275">
        <f t="shared" si="5"/>
        <v>154</v>
      </c>
      <c r="C85" s="278">
        <v>154</v>
      </c>
      <c r="D85" s="197"/>
      <c r="E85" s="197"/>
      <c r="F85" s="198"/>
      <c r="G85" s="195"/>
    </row>
    <row r="86" ht="24.1" customHeight="1" spans="1:7">
      <c r="A86" s="280" t="s">
        <v>236</v>
      </c>
      <c r="B86" s="275">
        <f t="shared" si="5"/>
        <v>56</v>
      </c>
      <c r="C86" s="278">
        <v>56</v>
      </c>
      <c r="D86" s="197"/>
      <c r="E86" s="197"/>
      <c r="F86" s="198"/>
      <c r="G86" s="195"/>
    </row>
    <row r="87" ht="24.1" customHeight="1" spans="1:7">
      <c r="A87" s="280" t="s">
        <v>270</v>
      </c>
      <c r="B87" s="275">
        <f t="shared" si="5"/>
        <v>1027</v>
      </c>
      <c r="C87" s="278">
        <v>1027</v>
      </c>
      <c r="D87" s="197"/>
      <c r="E87" s="197"/>
      <c r="F87" s="197"/>
      <c r="G87" s="195"/>
    </row>
    <row r="88" ht="24.1" customHeight="1" spans="1:7">
      <c r="A88" s="280" t="s">
        <v>234</v>
      </c>
      <c r="B88" s="275">
        <f t="shared" si="5"/>
        <v>42</v>
      </c>
      <c r="C88" s="278">
        <v>42</v>
      </c>
      <c r="D88" s="197"/>
      <c r="E88" s="197"/>
      <c r="F88" s="198"/>
      <c r="G88" s="195"/>
    </row>
    <row r="89" ht="24.1" customHeight="1" spans="1:7">
      <c r="A89" s="280" t="s">
        <v>271</v>
      </c>
      <c r="B89" s="275">
        <f t="shared" si="5"/>
        <v>52</v>
      </c>
      <c r="C89" s="278">
        <v>52</v>
      </c>
      <c r="D89" s="197"/>
      <c r="E89" s="197"/>
      <c r="F89" s="198"/>
      <c r="G89" s="195"/>
    </row>
    <row r="90" ht="24.1" customHeight="1" spans="1:7">
      <c r="A90" s="277" t="s">
        <v>272</v>
      </c>
      <c r="B90" s="275">
        <f t="shared" si="5"/>
        <v>116</v>
      </c>
      <c r="C90" s="278">
        <f>SUM(C91:C94)</f>
        <v>116</v>
      </c>
      <c r="D90" s="197"/>
      <c r="E90" s="197"/>
      <c r="F90" s="198"/>
      <c r="G90" s="195"/>
    </row>
    <row r="91" ht="24.1" customHeight="1" spans="1:7">
      <c r="A91" s="280" t="s">
        <v>229</v>
      </c>
      <c r="B91" s="275">
        <f t="shared" si="5"/>
        <v>81</v>
      </c>
      <c r="C91" s="278">
        <v>81</v>
      </c>
      <c r="D91" s="197"/>
      <c r="E91" s="197"/>
      <c r="F91" s="198"/>
      <c r="G91" s="195"/>
    </row>
    <row r="92" ht="24.1" customHeight="1" spans="1:7">
      <c r="A92" s="280" t="s">
        <v>236</v>
      </c>
      <c r="B92" s="275">
        <f t="shared" si="5"/>
        <v>1</v>
      </c>
      <c r="C92" s="278">
        <v>1</v>
      </c>
      <c r="D92" s="197"/>
      <c r="E92" s="197"/>
      <c r="F92" s="197"/>
      <c r="G92" s="195"/>
    </row>
    <row r="93" ht="24.1" customHeight="1" spans="1:7">
      <c r="A93" s="280" t="s">
        <v>273</v>
      </c>
      <c r="B93" s="275">
        <f t="shared" si="5"/>
        <v>10</v>
      </c>
      <c r="C93" s="278">
        <v>10</v>
      </c>
      <c r="D93" s="197"/>
      <c r="E93" s="197"/>
      <c r="F93" s="198"/>
      <c r="G93" s="195"/>
    </row>
    <row r="94" ht="24.1" customHeight="1" spans="1:7">
      <c r="A94" s="280" t="s">
        <v>234</v>
      </c>
      <c r="B94" s="275">
        <f t="shared" si="5"/>
        <v>24</v>
      </c>
      <c r="C94" s="278">
        <v>24</v>
      </c>
      <c r="D94" s="197"/>
      <c r="E94" s="197"/>
      <c r="F94" s="198"/>
      <c r="G94" s="195"/>
    </row>
    <row r="95" ht="24.1" customHeight="1" spans="1:7">
      <c r="A95" s="277" t="s">
        <v>274</v>
      </c>
      <c r="B95" s="275">
        <f t="shared" si="5"/>
        <v>1536</v>
      </c>
      <c r="C95" s="278">
        <f>SUM(C96:C101)</f>
        <v>1516</v>
      </c>
      <c r="D95" s="278"/>
      <c r="E95" s="278"/>
      <c r="F95" s="278">
        <f>SUM(F96:F101)</f>
        <v>20</v>
      </c>
      <c r="G95" s="195"/>
    </row>
    <row r="96" ht="24.1" customHeight="1" spans="1:7">
      <c r="A96" s="280" t="s">
        <v>229</v>
      </c>
      <c r="B96" s="275">
        <f t="shared" si="5"/>
        <v>442</v>
      </c>
      <c r="C96" s="278">
        <v>442</v>
      </c>
      <c r="D96" s="197"/>
      <c r="E96" s="197"/>
      <c r="F96" s="198"/>
      <c r="G96" s="195"/>
    </row>
    <row r="97" ht="24.1" customHeight="1" spans="1:7">
      <c r="A97" s="280" t="s">
        <v>275</v>
      </c>
      <c r="B97" s="275">
        <f t="shared" si="5"/>
        <v>329</v>
      </c>
      <c r="C97" s="278">
        <v>329</v>
      </c>
      <c r="D97" s="197"/>
      <c r="E97" s="197"/>
      <c r="F97" s="197"/>
      <c r="G97" s="195"/>
    </row>
    <row r="98" ht="24.1" customHeight="1" spans="1:7">
      <c r="A98" s="280" t="s">
        <v>276</v>
      </c>
      <c r="B98" s="275">
        <f t="shared" si="5"/>
        <v>35</v>
      </c>
      <c r="C98" s="278">
        <v>35</v>
      </c>
      <c r="D98" s="197"/>
      <c r="E98" s="197"/>
      <c r="F98" s="198"/>
      <c r="G98" s="195"/>
    </row>
    <row r="99" ht="24.1" customHeight="1" spans="1:7">
      <c r="A99" s="280" t="s">
        <v>277</v>
      </c>
      <c r="B99" s="275">
        <f t="shared" si="5"/>
        <v>106</v>
      </c>
      <c r="C99" s="278">
        <v>106</v>
      </c>
      <c r="D99" s="197"/>
      <c r="E99" s="197"/>
      <c r="F99" s="198"/>
      <c r="G99" s="195"/>
    </row>
    <row r="100" ht="24.1" customHeight="1" spans="1:7">
      <c r="A100" s="280" t="s">
        <v>234</v>
      </c>
      <c r="B100" s="275">
        <f t="shared" si="5"/>
        <v>486</v>
      </c>
      <c r="C100" s="278">
        <v>486</v>
      </c>
      <c r="D100" s="197"/>
      <c r="E100" s="197"/>
      <c r="F100" s="198"/>
      <c r="G100" s="195"/>
    </row>
    <row r="101" ht="24.1" customHeight="1" spans="1:7">
      <c r="A101" s="280" t="s">
        <v>278</v>
      </c>
      <c r="B101" s="275">
        <f t="shared" si="5"/>
        <v>138</v>
      </c>
      <c r="C101" s="278">
        <v>118</v>
      </c>
      <c r="D101" s="197"/>
      <c r="E101" s="197"/>
      <c r="F101" s="197">
        <v>20</v>
      </c>
      <c r="G101" s="195"/>
    </row>
    <row r="102" ht="24.1" customHeight="1" spans="1:7">
      <c r="A102" s="277" t="s">
        <v>279</v>
      </c>
      <c r="B102" s="275">
        <f t="shared" si="5"/>
        <v>2</v>
      </c>
      <c r="C102" s="278">
        <v>2</v>
      </c>
      <c r="D102" s="197"/>
      <c r="E102" s="197"/>
      <c r="F102" s="198"/>
      <c r="G102" s="195"/>
    </row>
    <row r="103" ht="24.1" customHeight="1" spans="1:7">
      <c r="A103" s="280" t="s">
        <v>229</v>
      </c>
      <c r="B103" s="275">
        <f t="shared" si="5"/>
        <v>2</v>
      </c>
      <c r="C103" s="278">
        <v>2</v>
      </c>
      <c r="D103" s="197"/>
      <c r="E103" s="197"/>
      <c r="F103" s="198"/>
      <c r="G103" s="195"/>
    </row>
    <row r="104" ht="24.1" customHeight="1" spans="1:7">
      <c r="A104" s="277" t="s">
        <v>280</v>
      </c>
      <c r="B104" s="275">
        <f t="shared" si="5"/>
        <v>403</v>
      </c>
      <c r="C104" s="278">
        <f>SUM(C105:C106)</f>
        <v>403</v>
      </c>
      <c r="D104" s="197"/>
      <c r="E104" s="197"/>
      <c r="F104" s="198"/>
      <c r="G104" s="195"/>
    </row>
    <row r="105" ht="24.1" customHeight="1" spans="1:7">
      <c r="A105" s="280" t="s">
        <v>229</v>
      </c>
      <c r="B105" s="275">
        <f t="shared" si="5"/>
        <v>101</v>
      </c>
      <c r="C105" s="278">
        <v>101</v>
      </c>
      <c r="D105" s="197"/>
      <c r="E105" s="197"/>
      <c r="F105" s="198"/>
      <c r="G105" s="195"/>
    </row>
    <row r="106" ht="24.1" customHeight="1" spans="1:7">
      <c r="A106" s="280" t="s">
        <v>236</v>
      </c>
      <c r="B106" s="275">
        <f t="shared" si="5"/>
        <v>302</v>
      </c>
      <c r="C106" s="278">
        <v>302</v>
      </c>
      <c r="D106" s="197"/>
      <c r="E106" s="197"/>
      <c r="F106" s="198"/>
      <c r="G106" s="195"/>
    </row>
    <row r="107" ht="24.1" customHeight="1" spans="1:7">
      <c r="A107" s="277" t="s">
        <v>281</v>
      </c>
      <c r="B107" s="275">
        <f t="shared" si="5"/>
        <v>1</v>
      </c>
      <c r="C107" s="278">
        <v>1</v>
      </c>
      <c r="D107" s="197"/>
      <c r="E107" s="197"/>
      <c r="F107" s="198"/>
      <c r="G107" s="195"/>
    </row>
    <row r="108" ht="24.1" customHeight="1" spans="1:7">
      <c r="A108" s="280" t="s">
        <v>282</v>
      </c>
      <c r="B108" s="275">
        <f t="shared" si="5"/>
        <v>1</v>
      </c>
      <c r="C108" s="278">
        <v>1</v>
      </c>
      <c r="D108" s="197"/>
      <c r="E108" s="197"/>
      <c r="F108" s="198"/>
      <c r="G108" s="195"/>
    </row>
    <row r="109" ht="24.1" customHeight="1" spans="1:7">
      <c r="A109" s="277" t="s">
        <v>283</v>
      </c>
      <c r="B109" s="275">
        <f t="shared" si="5"/>
        <v>326</v>
      </c>
      <c r="C109" s="278">
        <f>SUM(C110)</f>
        <v>326</v>
      </c>
      <c r="D109" s="197"/>
      <c r="E109" s="197"/>
      <c r="F109" s="198"/>
      <c r="G109" s="195"/>
    </row>
    <row r="110" ht="24.1" customHeight="1" spans="1:7">
      <c r="A110" s="277" t="s">
        <v>284</v>
      </c>
      <c r="B110" s="275">
        <f t="shared" si="5"/>
        <v>326</v>
      </c>
      <c r="C110" s="278">
        <f>SUM(C111:C113)</f>
        <v>326</v>
      </c>
      <c r="D110" s="197"/>
      <c r="E110" s="197"/>
      <c r="F110" s="198"/>
      <c r="G110" s="195"/>
    </row>
    <row r="111" ht="24.1" customHeight="1" spans="1:7">
      <c r="A111" s="280" t="s">
        <v>285</v>
      </c>
      <c r="B111" s="275">
        <f t="shared" si="5"/>
        <v>85</v>
      </c>
      <c r="C111" s="278">
        <v>85</v>
      </c>
      <c r="D111" s="197"/>
      <c r="E111" s="197"/>
      <c r="F111" s="197"/>
      <c r="G111" s="195"/>
    </row>
    <row r="112" ht="24.1" customHeight="1" spans="1:7">
      <c r="A112" s="280" t="s">
        <v>286</v>
      </c>
      <c r="B112" s="275">
        <f t="shared" si="5"/>
        <v>191</v>
      </c>
      <c r="C112" s="278">
        <v>191</v>
      </c>
      <c r="D112" s="197"/>
      <c r="E112" s="197"/>
      <c r="F112" s="198"/>
      <c r="G112" s="195"/>
    </row>
    <row r="113" ht="24.1" customHeight="1" spans="1:7">
      <c r="A113" s="280" t="s">
        <v>287</v>
      </c>
      <c r="B113" s="275">
        <f t="shared" si="5"/>
        <v>50</v>
      </c>
      <c r="C113" s="278">
        <v>50</v>
      </c>
      <c r="D113" s="197"/>
      <c r="E113" s="197"/>
      <c r="F113" s="198"/>
      <c r="G113" s="195"/>
    </row>
    <row r="114" ht="24.1" customHeight="1" spans="1:7">
      <c r="A114" s="277" t="s">
        <v>288</v>
      </c>
      <c r="B114" s="275">
        <f ca="1" t="shared" si="5"/>
        <v>1867</v>
      </c>
      <c r="C114" s="278">
        <f ca="1">C115+C118+C121+C124+C129</f>
        <v>1836</v>
      </c>
      <c r="D114" s="278"/>
      <c r="E114" s="278"/>
      <c r="F114" s="278">
        <f ca="1">F115+F118+F121+F124+F129</f>
        <v>31</v>
      </c>
      <c r="G114" s="195"/>
    </row>
    <row r="115" ht="24.1" customHeight="1" spans="1:7">
      <c r="A115" s="277" t="s">
        <v>289</v>
      </c>
      <c r="B115" s="275">
        <f t="shared" si="5"/>
        <v>735</v>
      </c>
      <c r="C115" s="281">
        <f>SUM(C116+C117)</f>
        <v>735</v>
      </c>
      <c r="D115" s="281"/>
      <c r="E115" s="281"/>
      <c r="F115" s="281">
        <f>SUM(F116+F117)</f>
        <v>0</v>
      </c>
      <c r="G115" s="195"/>
    </row>
    <row r="116" ht="24.1" customHeight="1" spans="1:7">
      <c r="A116" s="280" t="s">
        <v>290</v>
      </c>
      <c r="B116" s="275">
        <f t="shared" si="5"/>
        <v>590</v>
      </c>
      <c r="C116" s="278">
        <v>590</v>
      </c>
      <c r="D116" s="197"/>
      <c r="E116" s="197"/>
      <c r="F116" s="197"/>
      <c r="G116" s="195"/>
    </row>
    <row r="117" ht="24.1" customHeight="1" spans="1:7">
      <c r="A117" s="280" t="s">
        <v>291</v>
      </c>
      <c r="B117" s="275">
        <f t="shared" si="5"/>
        <v>145</v>
      </c>
      <c r="C117" s="278">
        <v>145</v>
      </c>
      <c r="D117" s="197"/>
      <c r="E117" s="197"/>
      <c r="F117" s="198"/>
      <c r="G117" s="195"/>
    </row>
    <row r="118" ht="24.1" customHeight="1" spans="1:7">
      <c r="A118" s="277" t="s">
        <v>292</v>
      </c>
      <c r="B118" s="275">
        <f t="shared" si="5"/>
        <v>151</v>
      </c>
      <c r="C118" s="278">
        <f>SUM(C119:C120)</f>
        <v>151</v>
      </c>
      <c r="D118" s="278"/>
      <c r="E118" s="278"/>
      <c r="F118" s="278">
        <f>SUM(F119:F120)</f>
        <v>0</v>
      </c>
      <c r="G118" s="195"/>
    </row>
    <row r="119" ht="24.1" customHeight="1" spans="1:7">
      <c r="A119" s="280" t="s">
        <v>229</v>
      </c>
      <c r="B119" s="275">
        <f t="shared" si="5"/>
        <v>2</v>
      </c>
      <c r="C119" s="278">
        <v>2</v>
      </c>
      <c r="D119" s="197"/>
      <c r="E119" s="197"/>
      <c r="F119" s="198"/>
      <c r="G119" s="195"/>
    </row>
    <row r="120" ht="24.1" customHeight="1" spans="1:7">
      <c r="A120" s="280" t="s">
        <v>293</v>
      </c>
      <c r="B120" s="275">
        <f t="shared" si="5"/>
        <v>149</v>
      </c>
      <c r="C120" s="278">
        <v>149</v>
      </c>
      <c r="D120" s="197"/>
      <c r="E120" s="197"/>
      <c r="F120" s="197"/>
      <c r="G120" s="195"/>
    </row>
    <row r="121" ht="24.1" customHeight="1" spans="1:7">
      <c r="A121" s="277" t="s">
        <v>294</v>
      </c>
      <c r="B121" s="275">
        <f t="shared" si="5"/>
        <v>176</v>
      </c>
      <c r="C121" s="278">
        <f>SUM(C122:C123)</f>
        <v>176</v>
      </c>
      <c r="D121" s="278"/>
      <c r="E121" s="278"/>
      <c r="F121" s="278">
        <f>SUM(F122:F123)</f>
        <v>0</v>
      </c>
      <c r="G121" s="195"/>
    </row>
    <row r="122" ht="24.1" customHeight="1" spans="1:7">
      <c r="A122" s="280" t="s">
        <v>229</v>
      </c>
      <c r="B122" s="275">
        <f t="shared" si="5"/>
        <v>63</v>
      </c>
      <c r="C122" s="278">
        <v>63</v>
      </c>
      <c r="D122" s="197"/>
      <c r="E122" s="197"/>
      <c r="F122" s="198"/>
      <c r="G122" s="195"/>
    </row>
    <row r="123" ht="24.1" customHeight="1" spans="1:7">
      <c r="A123" s="280" t="s">
        <v>233</v>
      </c>
      <c r="B123" s="275">
        <f t="shared" si="5"/>
        <v>113</v>
      </c>
      <c r="C123" s="278">
        <v>113</v>
      </c>
      <c r="D123" s="197"/>
      <c r="E123" s="197"/>
      <c r="F123" s="198"/>
      <c r="G123" s="195"/>
    </row>
    <row r="124" ht="24.1" customHeight="1" spans="1:7">
      <c r="A124" s="277" t="s">
        <v>295</v>
      </c>
      <c r="B124" s="275">
        <f ca="1" t="shared" si="5"/>
        <v>797</v>
      </c>
      <c r="C124" s="278">
        <f ca="1">SUM(C125:C125:C128)</f>
        <v>774</v>
      </c>
      <c r="D124" s="278"/>
      <c r="E124" s="278"/>
      <c r="F124" s="278">
        <f ca="1">SUM(F125:F125:F128)</f>
        <v>23</v>
      </c>
      <c r="G124" s="195"/>
    </row>
    <row r="125" ht="24.1" customHeight="1" spans="1:7">
      <c r="A125" s="280" t="s">
        <v>229</v>
      </c>
      <c r="B125" s="275">
        <f t="shared" si="5"/>
        <v>443</v>
      </c>
      <c r="C125" s="278">
        <v>443</v>
      </c>
      <c r="D125" s="197"/>
      <c r="E125" s="197"/>
      <c r="F125" s="198"/>
      <c r="G125" s="195"/>
    </row>
    <row r="126" ht="24.1" customHeight="1" spans="1:7">
      <c r="A126" s="280" t="s">
        <v>233</v>
      </c>
      <c r="B126" s="275">
        <f t="shared" si="5"/>
        <v>94</v>
      </c>
      <c r="C126" s="278">
        <v>71</v>
      </c>
      <c r="D126" s="197"/>
      <c r="E126" s="197"/>
      <c r="F126" s="198">
        <v>23</v>
      </c>
      <c r="G126" s="195"/>
    </row>
    <row r="127" ht="24.1" customHeight="1" spans="1:7">
      <c r="A127" s="280" t="s">
        <v>236</v>
      </c>
      <c r="B127" s="275">
        <f t="shared" si="5"/>
        <v>62</v>
      </c>
      <c r="C127" s="278">
        <v>62</v>
      </c>
      <c r="D127" s="197"/>
      <c r="E127" s="197"/>
      <c r="F127" s="198"/>
      <c r="G127" s="195"/>
    </row>
    <row r="128" ht="24.1" customHeight="1" spans="1:7">
      <c r="A128" s="280" t="s">
        <v>234</v>
      </c>
      <c r="B128" s="275">
        <f t="shared" si="5"/>
        <v>198</v>
      </c>
      <c r="C128" s="278">
        <v>198</v>
      </c>
      <c r="D128" s="197"/>
      <c r="E128" s="197"/>
      <c r="F128" s="198"/>
      <c r="G128" s="195"/>
    </row>
    <row r="129" s="187" customFormat="1" ht="24.1" customHeight="1" spans="1:7">
      <c r="A129" s="282" t="s">
        <v>296</v>
      </c>
      <c r="B129" s="275">
        <f t="shared" si="5"/>
        <v>8</v>
      </c>
      <c r="C129" s="278">
        <f>SUM(C130)</f>
        <v>0</v>
      </c>
      <c r="D129" s="278"/>
      <c r="E129" s="278"/>
      <c r="F129" s="278">
        <f>SUM(F130)</f>
        <v>8</v>
      </c>
      <c r="G129" s="195"/>
    </row>
    <row r="130" s="187" customFormat="1" ht="24.1" customHeight="1" spans="1:7">
      <c r="A130" s="283" t="s">
        <v>297</v>
      </c>
      <c r="B130" s="275">
        <f t="shared" si="5"/>
        <v>8</v>
      </c>
      <c r="C130" s="278"/>
      <c r="D130" s="197"/>
      <c r="E130" s="197"/>
      <c r="F130" s="198">
        <v>8</v>
      </c>
      <c r="G130" s="195"/>
    </row>
    <row r="131" ht="24.1" customHeight="1" spans="1:7">
      <c r="A131" s="277" t="s">
        <v>298</v>
      </c>
      <c r="B131" s="275">
        <f t="shared" si="5"/>
        <v>31522</v>
      </c>
      <c r="C131" s="278">
        <f>C132+C135+C141+C143+C145</f>
        <v>30617</v>
      </c>
      <c r="D131" s="278"/>
      <c r="E131" s="278"/>
      <c r="F131" s="278">
        <f>F132+F135+F141+F143+F145</f>
        <v>905</v>
      </c>
      <c r="G131" s="195"/>
    </row>
    <row r="132" ht="24.1" customHeight="1" spans="1:7">
      <c r="A132" s="277" t="s">
        <v>299</v>
      </c>
      <c r="B132" s="275">
        <f t="shared" si="5"/>
        <v>4108</v>
      </c>
      <c r="C132" s="278">
        <f>SUM(C133:C134)</f>
        <v>4108</v>
      </c>
      <c r="D132" s="278"/>
      <c r="E132" s="278"/>
      <c r="F132" s="278">
        <f>SUM(F133:F134)</f>
        <v>0</v>
      </c>
      <c r="G132" s="195"/>
    </row>
    <row r="133" ht="24.1" customHeight="1" spans="1:7">
      <c r="A133" s="280" t="s">
        <v>229</v>
      </c>
      <c r="B133" s="275">
        <f t="shared" si="5"/>
        <v>158</v>
      </c>
      <c r="C133" s="278">
        <v>158</v>
      </c>
      <c r="D133" s="197"/>
      <c r="E133" s="197"/>
      <c r="F133" s="198"/>
      <c r="G133" s="195"/>
    </row>
    <row r="134" ht="24.1" customHeight="1" spans="1:7">
      <c r="A134" s="280" t="s">
        <v>300</v>
      </c>
      <c r="B134" s="275">
        <f t="shared" ref="B134:B197" si="7">C134+D134+E134+F134</f>
        <v>3950</v>
      </c>
      <c r="C134" s="278">
        <v>3950</v>
      </c>
      <c r="D134" s="197"/>
      <c r="E134" s="197"/>
      <c r="F134" s="198"/>
      <c r="G134" s="195"/>
    </row>
    <row r="135" ht="24.1" customHeight="1" spans="1:7">
      <c r="A135" s="277" t="s">
        <v>301</v>
      </c>
      <c r="B135" s="275">
        <f t="shared" si="7"/>
        <v>25171</v>
      </c>
      <c r="C135" s="278">
        <f>SUM(C136:C140)</f>
        <v>24267</v>
      </c>
      <c r="D135" s="278"/>
      <c r="E135" s="278"/>
      <c r="F135" s="278">
        <f>SUM(F136:F140)</f>
        <v>904</v>
      </c>
      <c r="G135" s="195"/>
    </row>
    <row r="136" ht="24.1" customHeight="1" spans="1:7">
      <c r="A136" s="280" t="s">
        <v>302</v>
      </c>
      <c r="B136" s="275">
        <f t="shared" si="7"/>
        <v>1293</v>
      </c>
      <c r="C136" s="278">
        <v>1205</v>
      </c>
      <c r="D136" s="197"/>
      <c r="E136" s="197"/>
      <c r="F136" s="197">
        <v>88</v>
      </c>
      <c r="G136" s="195"/>
    </row>
    <row r="137" ht="24.1" customHeight="1" spans="1:7">
      <c r="A137" s="280" t="s">
        <v>303</v>
      </c>
      <c r="B137" s="275">
        <f t="shared" si="7"/>
        <v>10090</v>
      </c>
      <c r="C137" s="278">
        <v>9979</v>
      </c>
      <c r="D137" s="197"/>
      <c r="E137" s="197"/>
      <c r="F137" s="197">
        <v>111</v>
      </c>
      <c r="G137" s="195"/>
    </row>
    <row r="138" ht="24.1" customHeight="1" spans="1:7">
      <c r="A138" s="280" t="s">
        <v>304</v>
      </c>
      <c r="B138" s="275">
        <f t="shared" si="7"/>
        <v>6473</v>
      </c>
      <c r="C138" s="278">
        <v>6016</v>
      </c>
      <c r="D138" s="197"/>
      <c r="E138" s="197"/>
      <c r="F138" s="198">
        <v>457</v>
      </c>
      <c r="G138" s="195"/>
    </row>
    <row r="139" ht="24.1" customHeight="1" spans="1:7">
      <c r="A139" s="280" t="s">
        <v>305</v>
      </c>
      <c r="B139" s="275">
        <f t="shared" si="7"/>
        <v>7097</v>
      </c>
      <c r="C139" s="278">
        <v>7067</v>
      </c>
      <c r="D139" s="197"/>
      <c r="E139" s="197"/>
      <c r="F139" s="198">
        <v>30</v>
      </c>
      <c r="G139" s="195"/>
    </row>
    <row r="140" s="187" customFormat="1" ht="24.1" customHeight="1" spans="1:7">
      <c r="A140" s="280" t="s">
        <v>306</v>
      </c>
      <c r="B140" s="275">
        <f t="shared" si="7"/>
        <v>218</v>
      </c>
      <c r="C140" s="278"/>
      <c r="D140" s="197"/>
      <c r="E140" s="197"/>
      <c r="F140" s="198">
        <v>218</v>
      </c>
      <c r="G140" s="195"/>
    </row>
    <row r="141" ht="24.1" customHeight="1" spans="1:7">
      <c r="A141" s="277" t="s">
        <v>307</v>
      </c>
      <c r="B141" s="275">
        <f t="shared" si="7"/>
        <v>1225</v>
      </c>
      <c r="C141" s="278">
        <f t="shared" ref="C141:C145" si="8">SUM(C142)</f>
        <v>1224</v>
      </c>
      <c r="D141" s="278"/>
      <c r="E141" s="278"/>
      <c r="F141" s="278">
        <f t="shared" ref="F141:F145" si="9">SUM(F142)</f>
        <v>1</v>
      </c>
      <c r="G141" s="195"/>
    </row>
    <row r="142" ht="24.1" customHeight="1" spans="1:7">
      <c r="A142" s="280" t="s">
        <v>308</v>
      </c>
      <c r="B142" s="275">
        <f t="shared" si="7"/>
        <v>1225</v>
      </c>
      <c r="C142" s="278">
        <v>1224</v>
      </c>
      <c r="D142" s="197"/>
      <c r="E142" s="197"/>
      <c r="F142" s="198">
        <v>1</v>
      </c>
      <c r="G142" s="195"/>
    </row>
    <row r="143" ht="24.1" customHeight="1" spans="1:7">
      <c r="A143" s="277" t="s">
        <v>309</v>
      </c>
      <c r="B143" s="275">
        <f t="shared" si="7"/>
        <v>664</v>
      </c>
      <c r="C143" s="278">
        <f t="shared" si="8"/>
        <v>664</v>
      </c>
      <c r="D143" s="278"/>
      <c r="E143" s="278"/>
      <c r="F143" s="278">
        <f t="shared" si="9"/>
        <v>0</v>
      </c>
      <c r="G143" s="195"/>
    </row>
    <row r="144" ht="24.1" customHeight="1" spans="1:7">
      <c r="A144" s="280" t="s">
        <v>310</v>
      </c>
      <c r="B144" s="275">
        <f t="shared" si="7"/>
        <v>664</v>
      </c>
      <c r="C144" s="278">
        <v>664</v>
      </c>
      <c r="D144" s="197"/>
      <c r="E144" s="197"/>
      <c r="F144" s="198"/>
      <c r="G144" s="195"/>
    </row>
    <row r="145" ht="24.1" customHeight="1" spans="1:7">
      <c r="A145" s="277" t="s">
        <v>311</v>
      </c>
      <c r="B145" s="275">
        <f t="shared" si="7"/>
        <v>354</v>
      </c>
      <c r="C145" s="278">
        <f t="shared" si="8"/>
        <v>354</v>
      </c>
      <c r="D145" s="278"/>
      <c r="E145" s="278"/>
      <c r="F145" s="278">
        <f t="shared" si="9"/>
        <v>0</v>
      </c>
      <c r="G145" s="195"/>
    </row>
    <row r="146" ht="24.1" customHeight="1" spans="1:7">
      <c r="A146" s="280" t="s">
        <v>312</v>
      </c>
      <c r="B146" s="275">
        <f t="shared" si="7"/>
        <v>354</v>
      </c>
      <c r="C146" s="278">
        <v>354</v>
      </c>
      <c r="D146" s="197"/>
      <c r="E146" s="197"/>
      <c r="F146" s="198"/>
      <c r="G146" s="195"/>
    </row>
    <row r="147" ht="24.1" customHeight="1" spans="1:7">
      <c r="A147" s="277" t="s">
        <v>313</v>
      </c>
      <c r="B147" s="275">
        <f t="shared" si="7"/>
        <v>44</v>
      </c>
      <c r="C147" s="278">
        <f>C148+C150+C152+C154</f>
        <v>43</v>
      </c>
      <c r="D147" s="278"/>
      <c r="E147" s="278"/>
      <c r="F147" s="278">
        <f>F148+F150+F152+F154</f>
        <v>1</v>
      </c>
      <c r="G147" s="195"/>
    </row>
    <row r="148" ht="24.1" customHeight="1" spans="1:7">
      <c r="A148" s="277" t="s">
        <v>314</v>
      </c>
      <c r="B148" s="275">
        <f t="shared" si="7"/>
        <v>29</v>
      </c>
      <c r="C148" s="278">
        <f t="shared" ref="C148:C152" si="10">SUM(C149)</f>
        <v>29</v>
      </c>
      <c r="D148" s="278"/>
      <c r="E148" s="278"/>
      <c r="F148" s="278">
        <f t="shared" ref="F148:F152" si="11">SUM(F149)</f>
        <v>0</v>
      </c>
      <c r="G148" s="195"/>
    </row>
    <row r="149" ht="24.1" customHeight="1" spans="1:7">
      <c r="A149" s="280" t="s">
        <v>229</v>
      </c>
      <c r="B149" s="275">
        <f t="shared" si="7"/>
        <v>29</v>
      </c>
      <c r="C149" s="278">
        <v>29</v>
      </c>
      <c r="D149" s="197"/>
      <c r="E149" s="197"/>
      <c r="F149" s="198"/>
      <c r="G149" s="195"/>
    </row>
    <row r="150" ht="24.1" customHeight="1" spans="1:7">
      <c r="A150" s="277" t="s">
        <v>315</v>
      </c>
      <c r="B150" s="275">
        <f t="shared" si="7"/>
        <v>1</v>
      </c>
      <c r="C150" s="278">
        <f t="shared" si="10"/>
        <v>1</v>
      </c>
      <c r="D150" s="278"/>
      <c r="E150" s="278"/>
      <c r="F150" s="278">
        <f t="shared" si="11"/>
        <v>0</v>
      </c>
      <c r="G150" s="195"/>
    </row>
    <row r="151" ht="24.1" customHeight="1" spans="1:7">
      <c r="A151" s="280" t="s">
        <v>316</v>
      </c>
      <c r="B151" s="275">
        <f t="shared" si="7"/>
        <v>1</v>
      </c>
      <c r="C151" s="278">
        <v>1</v>
      </c>
      <c r="D151" s="197"/>
      <c r="E151" s="197"/>
      <c r="F151" s="197"/>
      <c r="G151" s="195"/>
    </row>
    <row r="152" ht="24.1" customHeight="1" spans="1:7">
      <c r="A152" s="277" t="s">
        <v>317</v>
      </c>
      <c r="B152" s="275">
        <f t="shared" si="7"/>
        <v>13</v>
      </c>
      <c r="C152" s="278">
        <f t="shared" si="10"/>
        <v>13</v>
      </c>
      <c r="D152" s="278"/>
      <c r="E152" s="278"/>
      <c r="F152" s="278">
        <f t="shared" si="11"/>
        <v>0</v>
      </c>
      <c r="G152" s="195"/>
    </row>
    <row r="153" ht="24.1" customHeight="1" spans="1:7">
      <c r="A153" s="280" t="s">
        <v>318</v>
      </c>
      <c r="B153" s="275">
        <f t="shared" si="7"/>
        <v>13</v>
      </c>
      <c r="C153" s="278">
        <v>13</v>
      </c>
      <c r="D153" s="197"/>
      <c r="E153" s="197"/>
      <c r="F153" s="198"/>
      <c r="G153" s="195"/>
    </row>
    <row r="154" ht="24.1" customHeight="1" spans="1:7">
      <c r="A154" s="277" t="s">
        <v>319</v>
      </c>
      <c r="B154" s="275">
        <f t="shared" si="7"/>
        <v>1</v>
      </c>
      <c r="C154" s="278">
        <f>SUM(C155)</f>
        <v>0</v>
      </c>
      <c r="D154" s="278"/>
      <c r="E154" s="278"/>
      <c r="F154" s="278">
        <f>SUM(F155)</f>
        <v>1</v>
      </c>
      <c r="G154" s="195"/>
    </row>
    <row r="155" ht="24.1" customHeight="1" spans="1:7">
      <c r="A155" s="280" t="s">
        <v>320</v>
      </c>
      <c r="B155" s="275">
        <f t="shared" si="7"/>
        <v>1</v>
      </c>
      <c r="C155" s="278"/>
      <c r="D155" s="197"/>
      <c r="E155" s="197"/>
      <c r="F155" s="198">
        <v>1</v>
      </c>
      <c r="G155" s="195"/>
    </row>
    <row r="156" s="187" customFormat="1" ht="24.1" customHeight="1" spans="1:7">
      <c r="A156" s="277" t="s">
        <v>321</v>
      </c>
      <c r="B156" s="275">
        <f t="shared" si="7"/>
        <v>2540</v>
      </c>
      <c r="C156" s="278">
        <f t="shared" ref="C156:F156" si="12">C157+C167+C170+C173+C176</f>
        <v>2183</v>
      </c>
      <c r="D156" s="278">
        <f t="shared" si="12"/>
        <v>15</v>
      </c>
      <c r="E156" s="278">
        <f t="shared" si="12"/>
        <v>0</v>
      </c>
      <c r="F156" s="278">
        <f t="shared" si="12"/>
        <v>342</v>
      </c>
      <c r="G156" s="195"/>
    </row>
    <row r="157" s="187" customFormat="1" ht="24.1" customHeight="1" spans="1:7">
      <c r="A157" s="277" t="s">
        <v>322</v>
      </c>
      <c r="B157" s="275">
        <f t="shared" si="7"/>
        <v>827</v>
      </c>
      <c r="C157" s="278">
        <f t="shared" ref="C157:F157" si="13">SUM(C158:C166)</f>
        <v>759</v>
      </c>
      <c r="D157" s="278">
        <f t="shared" si="13"/>
        <v>8</v>
      </c>
      <c r="E157" s="278">
        <f t="shared" si="13"/>
        <v>0</v>
      </c>
      <c r="F157" s="278">
        <f t="shared" si="13"/>
        <v>60</v>
      </c>
      <c r="G157" s="195"/>
    </row>
    <row r="158" ht="24.1" customHeight="1" spans="1:7">
      <c r="A158" s="280" t="s">
        <v>229</v>
      </c>
      <c r="B158" s="275">
        <f t="shared" si="7"/>
        <v>57</v>
      </c>
      <c r="C158" s="278">
        <v>57</v>
      </c>
      <c r="D158" s="197"/>
      <c r="E158" s="197"/>
      <c r="F158" s="197"/>
      <c r="G158" s="195"/>
    </row>
    <row r="159" ht="24.1" customHeight="1" spans="1:7">
      <c r="A159" s="280" t="s">
        <v>236</v>
      </c>
      <c r="B159" s="275">
        <f t="shared" si="7"/>
        <v>12</v>
      </c>
      <c r="C159" s="278">
        <v>12</v>
      </c>
      <c r="D159" s="197"/>
      <c r="E159" s="197"/>
      <c r="F159" s="198"/>
      <c r="G159" s="195"/>
    </row>
    <row r="160" ht="24.1" customHeight="1" spans="1:7">
      <c r="A160" s="280" t="s">
        <v>323</v>
      </c>
      <c r="B160" s="275">
        <f t="shared" si="7"/>
        <v>51</v>
      </c>
      <c r="C160" s="278">
        <v>47</v>
      </c>
      <c r="D160" s="197"/>
      <c r="E160" s="197"/>
      <c r="F160" s="198">
        <v>4</v>
      </c>
      <c r="G160" s="195"/>
    </row>
    <row r="161" ht="24.1" customHeight="1" spans="1:7">
      <c r="A161" s="280" t="s">
        <v>324</v>
      </c>
      <c r="B161" s="275">
        <f t="shared" si="7"/>
        <v>46</v>
      </c>
      <c r="C161" s="278">
        <v>46</v>
      </c>
      <c r="D161" s="197"/>
      <c r="E161" s="197"/>
      <c r="F161" s="198"/>
      <c r="G161" s="195"/>
    </row>
    <row r="162" ht="24.1" customHeight="1" spans="1:7">
      <c r="A162" s="280" t="s">
        <v>325</v>
      </c>
      <c r="B162" s="275">
        <f t="shared" si="7"/>
        <v>15</v>
      </c>
      <c r="C162" s="278">
        <v>15</v>
      </c>
      <c r="D162" s="197"/>
      <c r="E162" s="197"/>
      <c r="F162" s="198"/>
      <c r="G162" s="195"/>
    </row>
    <row r="163" ht="24.1" customHeight="1" spans="1:7">
      <c r="A163" s="280" t="s">
        <v>326</v>
      </c>
      <c r="B163" s="275">
        <f t="shared" si="7"/>
        <v>241</v>
      </c>
      <c r="C163" s="278">
        <v>230</v>
      </c>
      <c r="D163" s="197"/>
      <c r="E163" s="197"/>
      <c r="F163" s="198">
        <v>11</v>
      </c>
      <c r="G163" s="195"/>
    </row>
    <row r="164" s="187" customFormat="1" ht="24.1" customHeight="1" spans="1:7">
      <c r="A164" s="280" t="s">
        <v>327</v>
      </c>
      <c r="B164" s="275">
        <f t="shared" si="7"/>
        <v>8</v>
      </c>
      <c r="C164" s="278"/>
      <c r="D164" s="197">
        <v>8</v>
      </c>
      <c r="E164" s="197"/>
      <c r="F164" s="197"/>
      <c r="G164" s="195"/>
    </row>
    <row r="165" ht="24.1" customHeight="1" spans="1:7">
      <c r="A165" s="280" t="s">
        <v>328</v>
      </c>
      <c r="B165" s="275">
        <f t="shared" si="7"/>
        <v>239</v>
      </c>
      <c r="C165" s="278">
        <v>239</v>
      </c>
      <c r="D165" s="197"/>
      <c r="E165" s="197"/>
      <c r="F165" s="198"/>
      <c r="G165" s="195"/>
    </row>
    <row r="166" ht="24.1" customHeight="1" spans="1:7">
      <c r="A166" s="280" t="s">
        <v>329</v>
      </c>
      <c r="B166" s="275">
        <f t="shared" si="7"/>
        <v>158</v>
      </c>
      <c r="C166" s="278">
        <v>113</v>
      </c>
      <c r="D166" s="197"/>
      <c r="E166" s="197"/>
      <c r="F166" s="198">
        <v>45</v>
      </c>
      <c r="G166" s="195"/>
    </row>
    <row r="167" s="187" customFormat="1" ht="24.1" customHeight="1" spans="1:7">
      <c r="A167" s="277" t="s">
        <v>330</v>
      </c>
      <c r="B167" s="275">
        <f t="shared" si="7"/>
        <v>208</v>
      </c>
      <c r="C167" s="278">
        <f t="shared" ref="C167:F167" si="14">SUM(C168:C169)</f>
        <v>71</v>
      </c>
      <c r="D167" s="278">
        <f t="shared" si="14"/>
        <v>7</v>
      </c>
      <c r="E167" s="278">
        <f t="shared" si="14"/>
        <v>0</v>
      </c>
      <c r="F167" s="278">
        <f t="shared" si="14"/>
        <v>130</v>
      </c>
      <c r="G167" s="195"/>
    </row>
    <row r="168" s="187" customFormat="1" ht="24.1" customHeight="1" spans="1:7">
      <c r="A168" s="280" t="s">
        <v>331</v>
      </c>
      <c r="B168" s="275">
        <f t="shared" si="7"/>
        <v>137</v>
      </c>
      <c r="C168" s="278"/>
      <c r="D168" s="197">
        <v>7</v>
      </c>
      <c r="E168" s="197"/>
      <c r="F168" s="198">
        <v>130</v>
      </c>
      <c r="G168" s="195"/>
    </row>
    <row r="169" ht="24.1" customHeight="1" spans="1:7">
      <c r="A169" s="280" t="s">
        <v>332</v>
      </c>
      <c r="B169" s="275">
        <f t="shared" si="7"/>
        <v>71</v>
      </c>
      <c r="C169" s="278">
        <v>71</v>
      </c>
      <c r="D169" s="197"/>
      <c r="E169" s="197"/>
      <c r="F169" s="198"/>
      <c r="G169" s="195"/>
    </row>
    <row r="170" ht="24.1" customHeight="1" spans="1:7">
      <c r="A170" s="277" t="s">
        <v>333</v>
      </c>
      <c r="B170" s="275">
        <f t="shared" si="7"/>
        <v>112</v>
      </c>
      <c r="C170" s="278">
        <f>SUM(C171:C172)</f>
        <v>53</v>
      </c>
      <c r="D170" s="278"/>
      <c r="E170" s="278"/>
      <c r="F170" s="278">
        <f>SUM(F171:F172)</f>
        <v>59</v>
      </c>
      <c r="G170" s="195"/>
    </row>
    <row r="171" ht="24.1" customHeight="1" spans="1:7">
      <c r="A171" s="280" t="s">
        <v>334</v>
      </c>
      <c r="B171" s="275">
        <f t="shared" si="7"/>
        <v>72</v>
      </c>
      <c r="C171" s="278">
        <v>13</v>
      </c>
      <c r="D171" s="197"/>
      <c r="E171" s="197"/>
      <c r="F171" s="198">
        <v>59</v>
      </c>
      <c r="G171" s="195"/>
    </row>
    <row r="172" ht="24.1" customHeight="1" spans="1:7">
      <c r="A172" s="280" t="s">
        <v>335</v>
      </c>
      <c r="B172" s="275">
        <f t="shared" si="7"/>
        <v>40</v>
      </c>
      <c r="C172" s="278">
        <v>40</v>
      </c>
      <c r="D172" s="197"/>
      <c r="E172" s="197"/>
      <c r="F172" s="198"/>
      <c r="G172" s="195"/>
    </row>
    <row r="173" ht="24.1" customHeight="1" spans="1:7">
      <c r="A173" s="277" t="s">
        <v>336</v>
      </c>
      <c r="B173" s="275">
        <f t="shared" si="7"/>
        <v>1047</v>
      </c>
      <c r="C173" s="278">
        <f>SUM(C174:C175)</f>
        <v>1047</v>
      </c>
      <c r="D173" s="278"/>
      <c r="E173" s="278"/>
      <c r="F173" s="278">
        <f>SUM(F174:F175)</f>
        <v>0</v>
      </c>
      <c r="G173" s="195"/>
    </row>
    <row r="174" ht="24.1" customHeight="1" spans="1:7">
      <c r="A174" s="280" t="s">
        <v>337</v>
      </c>
      <c r="B174" s="275">
        <f t="shared" si="7"/>
        <v>960</v>
      </c>
      <c r="C174" s="278">
        <v>960</v>
      </c>
      <c r="D174" s="197"/>
      <c r="E174" s="197"/>
      <c r="F174" s="198"/>
      <c r="G174" s="195"/>
    </row>
    <row r="175" ht="24.1" customHeight="1" spans="1:7">
      <c r="A175" s="280" t="s">
        <v>338</v>
      </c>
      <c r="B175" s="275">
        <f t="shared" si="7"/>
        <v>87</v>
      </c>
      <c r="C175" s="278">
        <v>87</v>
      </c>
      <c r="D175" s="197"/>
      <c r="E175" s="197"/>
      <c r="F175" s="197"/>
      <c r="G175" s="195"/>
    </row>
    <row r="176" ht="24.1" customHeight="1" spans="1:7">
      <c r="A176" s="277" t="s">
        <v>339</v>
      </c>
      <c r="B176" s="275">
        <f t="shared" si="7"/>
        <v>346</v>
      </c>
      <c r="C176" s="278">
        <f>SUM(C177:C178)</f>
        <v>253</v>
      </c>
      <c r="D176" s="278"/>
      <c r="E176" s="278"/>
      <c r="F176" s="278">
        <f>SUM(F177:F178)</f>
        <v>93</v>
      </c>
      <c r="G176" s="195"/>
    </row>
    <row r="177" ht="24.1" customHeight="1" spans="1:7">
      <c r="A177" s="280" t="s">
        <v>340</v>
      </c>
      <c r="B177" s="275">
        <f t="shared" si="7"/>
        <v>3</v>
      </c>
      <c r="C177" s="278">
        <v>3</v>
      </c>
      <c r="D177" s="197"/>
      <c r="E177" s="197"/>
      <c r="F177" s="198"/>
      <c r="G177" s="195"/>
    </row>
    <row r="178" ht="24.1" customHeight="1" spans="1:7">
      <c r="A178" s="280" t="s">
        <v>341</v>
      </c>
      <c r="B178" s="275">
        <f t="shared" si="7"/>
        <v>343</v>
      </c>
      <c r="C178" s="278">
        <v>250</v>
      </c>
      <c r="D178" s="197"/>
      <c r="E178" s="197"/>
      <c r="F178" s="197">
        <v>93</v>
      </c>
      <c r="G178" s="195"/>
    </row>
    <row r="179" ht="24.1" customHeight="1" spans="1:7">
      <c r="A179" s="277" t="s">
        <v>342</v>
      </c>
      <c r="B179" s="275">
        <f t="shared" si="7"/>
        <v>65246</v>
      </c>
      <c r="C179" s="278">
        <f>C180+C188+C194+C200+C204+C211+C217+C223+C230+C232+C235+C238+C241+C244+C247+C251+C256+C259</f>
        <v>63474</v>
      </c>
      <c r="D179" s="278"/>
      <c r="E179" s="278"/>
      <c r="F179" s="278">
        <f>F180+F188+F194+F200+F204+F211+F217+F223+F230+F232+F235+F238+F241+F244+F247+F251+F256+F259</f>
        <v>1772</v>
      </c>
      <c r="G179" s="195"/>
    </row>
    <row r="180" ht="24.1" customHeight="1" spans="1:7">
      <c r="A180" s="277" t="s">
        <v>343</v>
      </c>
      <c r="B180" s="275">
        <f t="shared" si="7"/>
        <v>5825</v>
      </c>
      <c r="C180" s="278">
        <f>SUM(C181:C187)</f>
        <v>5825</v>
      </c>
      <c r="D180" s="278"/>
      <c r="E180" s="278"/>
      <c r="F180" s="278">
        <f>SUM(F181:F187)</f>
        <v>0</v>
      </c>
      <c r="G180" s="195"/>
    </row>
    <row r="181" ht="24.1" customHeight="1" spans="1:7">
      <c r="A181" s="280" t="s">
        <v>229</v>
      </c>
      <c r="B181" s="275">
        <f t="shared" si="7"/>
        <v>96</v>
      </c>
      <c r="C181" s="278">
        <v>96</v>
      </c>
      <c r="D181" s="197"/>
      <c r="E181" s="197"/>
      <c r="F181" s="198"/>
      <c r="G181" s="195"/>
    </row>
    <row r="182" ht="24.1" customHeight="1" spans="1:7">
      <c r="A182" s="280" t="s">
        <v>233</v>
      </c>
      <c r="B182" s="275">
        <f t="shared" si="7"/>
        <v>289</v>
      </c>
      <c r="C182" s="278">
        <v>289</v>
      </c>
      <c r="D182" s="197"/>
      <c r="E182" s="197"/>
      <c r="F182" s="198"/>
      <c r="G182" s="195"/>
    </row>
    <row r="183" ht="24.1" customHeight="1" spans="1:7">
      <c r="A183" s="280" t="s">
        <v>344</v>
      </c>
      <c r="B183" s="275">
        <f t="shared" si="7"/>
        <v>175</v>
      </c>
      <c r="C183" s="278">
        <v>175</v>
      </c>
      <c r="D183" s="197"/>
      <c r="E183" s="197"/>
      <c r="F183" s="197"/>
      <c r="G183" s="195"/>
    </row>
    <row r="184" ht="24.1" customHeight="1" spans="1:7">
      <c r="A184" s="280" t="s">
        <v>345</v>
      </c>
      <c r="B184" s="275">
        <f t="shared" si="7"/>
        <v>3500</v>
      </c>
      <c r="C184" s="278">
        <v>3500</v>
      </c>
      <c r="D184" s="197"/>
      <c r="E184" s="197"/>
      <c r="F184" s="198"/>
      <c r="G184" s="195"/>
    </row>
    <row r="185" ht="24.1" customHeight="1" spans="1:7">
      <c r="A185" s="280" t="s">
        <v>346</v>
      </c>
      <c r="B185" s="275">
        <f t="shared" si="7"/>
        <v>26</v>
      </c>
      <c r="C185" s="278">
        <v>26</v>
      </c>
      <c r="D185" s="197"/>
      <c r="E185" s="197"/>
      <c r="F185" s="198"/>
      <c r="G185" s="195"/>
    </row>
    <row r="186" ht="24.1" customHeight="1" spans="1:7">
      <c r="A186" s="280" t="s">
        <v>347</v>
      </c>
      <c r="B186" s="275">
        <f t="shared" si="7"/>
        <v>192</v>
      </c>
      <c r="C186" s="278">
        <v>192</v>
      </c>
      <c r="D186" s="197"/>
      <c r="E186" s="197"/>
      <c r="F186" s="197"/>
      <c r="G186" s="195"/>
    </row>
    <row r="187" ht="24.1" customHeight="1" spans="1:7">
      <c r="A187" s="280" t="s">
        <v>234</v>
      </c>
      <c r="B187" s="275">
        <f t="shared" si="7"/>
        <v>1547</v>
      </c>
      <c r="C187" s="278">
        <v>1547</v>
      </c>
      <c r="D187" s="197"/>
      <c r="E187" s="197"/>
      <c r="F187" s="197"/>
      <c r="G187" s="195"/>
    </row>
    <row r="188" ht="24.1" customHeight="1" spans="1:7">
      <c r="A188" s="277" t="s">
        <v>348</v>
      </c>
      <c r="B188" s="275">
        <f t="shared" si="7"/>
        <v>950</v>
      </c>
      <c r="C188" s="278">
        <f>SUM(C189:C193)</f>
        <v>950</v>
      </c>
      <c r="D188" s="278"/>
      <c r="E188" s="278"/>
      <c r="F188" s="278">
        <f>SUM(F189:F193)</f>
        <v>0</v>
      </c>
      <c r="G188" s="195"/>
    </row>
    <row r="189" ht="24.1" customHeight="1" spans="1:7">
      <c r="A189" s="280" t="s">
        <v>229</v>
      </c>
      <c r="B189" s="275">
        <f t="shared" si="7"/>
        <v>69</v>
      </c>
      <c r="C189" s="278">
        <v>69</v>
      </c>
      <c r="D189" s="197"/>
      <c r="E189" s="197"/>
      <c r="F189" s="198"/>
      <c r="G189" s="195"/>
    </row>
    <row r="190" ht="24.1" customHeight="1" spans="1:7">
      <c r="A190" s="280" t="s">
        <v>233</v>
      </c>
      <c r="B190" s="275">
        <f t="shared" si="7"/>
        <v>13</v>
      </c>
      <c r="C190" s="278">
        <v>13</v>
      </c>
      <c r="D190" s="197"/>
      <c r="E190" s="197"/>
      <c r="F190" s="198"/>
      <c r="G190" s="195"/>
    </row>
    <row r="191" ht="24.1" customHeight="1" spans="1:7">
      <c r="A191" s="280" t="s">
        <v>236</v>
      </c>
      <c r="B191" s="275">
        <f t="shared" si="7"/>
        <v>187</v>
      </c>
      <c r="C191" s="278">
        <v>187</v>
      </c>
      <c r="D191" s="197"/>
      <c r="E191" s="197"/>
      <c r="F191" s="198"/>
      <c r="G191" s="195"/>
    </row>
    <row r="192" ht="24.1" customHeight="1" spans="1:7">
      <c r="A192" s="280" t="s">
        <v>349</v>
      </c>
      <c r="B192" s="275">
        <f t="shared" si="7"/>
        <v>137</v>
      </c>
      <c r="C192" s="278">
        <v>137</v>
      </c>
      <c r="D192" s="197"/>
      <c r="E192" s="197"/>
      <c r="F192" s="198"/>
      <c r="G192" s="195"/>
    </row>
    <row r="193" ht="24.1" customHeight="1" spans="1:7">
      <c r="A193" s="280" t="s">
        <v>350</v>
      </c>
      <c r="B193" s="275">
        <f t="shared" si="7"/>
        <v>544</v>
      </c>
      <c r="C193" s="278">
        <v>544</v>
      </c>
      <c r="D193" s="197"/>
      <c r="E193" s="197"/>
      <c r="F193" s="198"/>
      <c r="G193" s="195"/>
    </row>
    <row r="194" ht="24.1" customHeight="1" spans="1:7">
      <c r="A194" s="277" t="s">
        <v>351</v>
      </c>
      <c r="B194" s="275">
        <f t="shared" si="7"/>
        <v>26187</v>
      </c>
      <c r="C194" s="278">
        <f>SUM(C195:C199)</f>
        <v>26187</v>
      </c>
      <c r="D194" s="278"/>
      <c r="E194" s="278"/>
      <c r="F194" s="278">
        <f>SUM(F195:F199)</f>
        <v>0</v>
      </c>
      <c r="G194" s="195"/>
    </row>
    <row r="195" ht="24.1" customHeight="1" spans="1:7">
      <c r="A195" s="280" t="s">
        <v>352</v>
      </c>
      <c r="B195" s="275">
        <f t="shared" si="7"/>
        <v>1851</v>
      </c>
      <c r="C195" s="278">
        <v>1851</v>
      </c>
      <c r="D195" s="197"/>
      <c r="E195" s="197"/>
      <c r="F195" s="197"/>
      <c r="G195" s="195"/>
    </row>
    <row r="196" ht="24.1" customHeight="1" spans="1:7">
      <c r="A196" s="280" t="s">
        <v>353</v>
      </c>
      <c r="B196" s="275">
        <f t="shared" si="7"/>
        <v>491</v>
      </c>
      <c r="C196" s="278">
        <v>491</v>
      </c>
      <c r="D196" s="197"/>
      <c r="E196" s="197"/>
      <c r="F196" s="198"/>
      <c r="G196" s="195"/>
    </row>
    <row r="197" ht="24.1" customHeight="1" spans="1:7">
      <c r="A197" s="280" t="s">
        <v>354</v>
      </c>
      <c r="B197" s="275">
        <f t="shared" si="7"/>
        <v>6782</v>
      </c>
      <c r="C197" s="278">
        <v>6782</v>
      </c>
      <c r="D197" s="197"/>
      <c r="E197" s="197"/>
      <c r="F197" s="198"/>
      <c r="G197" s="195"/>
    </row>
    <row r="198" ht="24.1" customHeight="1" spans="1:7">
      <c r="A198" s="280" t="s">
        <v>355</v>
      </c>
      <c r="B198" s="275">
        <f t="shared" ref="B198:B261" si="15">C198+D198+E198+F198</f>
        <v>49</v>
      </c>
      <c r="C198" s="278">
        <v>49</v>
      </c>
      <c r="D198" s="197"/>
      <c r="E198" s="197"/>
      <c r="F198" s="198"/>
      <c r="G198" s="195"/>
    </row>
    <row r="199" ht="24.1" customHeight="1" spans="1:7">
      <c r="A199" s="280" t="s">
        <v>356</v>
      </c>
      <c r="B199" s="275">
        <f t="shared" si="15"/>
        <v>17014</v>
      </c>
      <c r="C199" s="278">
        <v>17014</v>
      </c>
      <c r="D199" s="197"/>
      <c r="E199" s="197"/>
      <c r="F199" s="198"/>
      <c r="G199" s="195"/>
    </row>
    <row r="200" ht="24.1" customHeight="1" spans="1:7">
      <c r="A200" s="277" t="s">
        <v>357</v>
      </c>
      <c r="B200" s="275">
        <f t="shared" si="15"/>
        <v>3676</v>
      </c>
      <c r="C200" s="278">
        <f>SUM(C201:C203)</f>
        <v>3447</v>
      </c>
      <c r="D200" s="278"/>
      <c r="E200" s="278"/>
      <c r="F200" s="278">
        <f>SUM(F201:F203)</f>
        <v>229</v>
      </c>
      <c r="G200" s="195"/>
    </row>
    <row r="201" ht="24.1" customHeight="1" spans="1:7">
      <c r="A201" s="280" t="s">
        <v>358</v>
      </c>
      <c r="B201" s="275">
        <f t="shared" si="15"/>
        <v>1</v>
      </c>
      <c r="C201" s="278">
        <v>1</v>
      </c>
      <c r="D201" s="197"/>
      <c r="E201" s="197"/>
      <c r="F201" s="198"/>
      <c r="G201" s="195"/>
    </row>
    <row r="202" ht="24.1" customHeight="1" spans="1:7">
      <c r="A202" s="280" t="s">
        <v>359</v>
      </c>
      <c r="B202" s="275">
        <f t="shared" si="15"/>
        <v>3536</v>
      </c>
      <c r="C202" s="278">
        <v>3307</v>
      </c>
      <c r="D202" s="197"/>
      <c r="E202" s="197"/>
      <c r="F202" s="198">
        <v>229</v>
      </c>
      <c r="G202" s="195"/>
    </row>
    <row r="203" ht="24.1" customHeight="1" spans="1:7">
      <c r="A203" s="280" t="s">
        <v>360</v>
      </c>
      <c r="B203" s="275">
        <f t="shared" si="15"/>
        <v>139</v>
      </c>
      <c r="C203" s="278">
        <v>139</v>
      </c>
      <c r="D203" s="197"/>
      <c r="E203" s="197"/>
      <c r="F203" s="197"/>
      <c r="G203" s="195"/>
    </row>
    <row r="204" ht="24.1" customHeight="1" spans="1:7">
      <c r="A204" s="277" t="s">
        <v>361</v>
      </c>
      <c r="B204" s="275">
        <f t="shared" si="15"/>
        <v>2051</v>
      </c>
      <c r="C204" s="278">
        <f>SUM(C205:C210)</f>
        <v>1929</v>
      </c>
      <c r="D204" s="278"/>
      <c r="E204" s="278"/>
      <c r="F204" s="278">
        <f>SUM(F205:F210)</f>
        <v>122</v>
      </c>
      <c r="G204" s="195"/>
    </row>
    <row r="205" ht="24.1" customHeight="1" spans="1:7">
      <c r="A205" s="280" t="s">
        <v>362</v>
      </c>
      <c r="B205" s="275">
        <f t="shared" si="15"/>
        <v>80</v>
      </c>
      <c r="C205" s="278">
        <v>80</v>
      </c>
      <c r="D205" s="197"/>
      <c r="E205" s="197"/>
      <c r="F205" s="198"/>
      <c r="G205" s="195"/>
    </row>
    <row r="206" ht="24.1" customHeight="1" spans="1:7">
      <c r="A206" s="280" t="s">
        <v>363</v>
      </c>
      <c r="B206" s="275">
        <f t="shared" si="15"/>
        <v>466</v>
      </c>
      <c r="C206" s="278">
        <v>386</v>
      </c>
      <c r="D206" s="197"/>
      <c r="E206" s="197"/>
      <c r="F206" s="198">
        <v>80</v>
      </c>
      <c r="G206" s="195"/>
    </row>
    <row r="207" ht="24.1" customHeight="1" spans="1:7">
      <c r="A207" s="280" t="s">
        <v>364</v>
      </c>
      <c r="B207" s="275">
        <f t="shared" si="15"/>
        <v>534</v>
      </c>
      <c r="C207" s="278">
        <v>534</v>
      </c>
      <c r="D207" s="197"/>
      <c r="E207" s="197"/>
      <c r="F207" s="198"/>
      <c r="G207" s="195"/>
    </row>
    <row r="208" ht="24.1" customHeight="1" spans="1:7">
      <c r="A208" s="280" t="s">
        <v>365</v>
      </c>
      <c r="B208" s="275">
        <f t="shared" si="15"/>
        <v>498</v>
      </c>
      <c r="C208" s="278">
        <v>483</v>
      </c>
      <c r="D208" s="197"/>
      <c r="E208" s="197"/>
      <c r="F208" s="198">
        <v>15</v>
      </c>
      <c r="G208" s="195"/>
    </row>
    <row r="209" ht="24.1" customHeight="1" spans="1:7">
      <c r="A209" s="280" t="s">
        <v>366</v>
      </c>
      <c r="B209" s="275">
        <f t="shared" si="15"/>
        <v>153</v>
      </c>
      <c r="C209" s="278">
        <v>153</v>
      </c>
      <c r="D209" s="197"/>
      <c r="E209" s="197"/>
      <c r="F209" s="198"/>
      <c r="G209" s="195"/>
    </row>
    <row r="210" ht="24.1" customHeight="1" spans="1:7">
      <c r="A210" s="280" t="s">
        <v>367</v>
      </c>
      <c r="B210" s="275">
        <f t="shared" si="15"/>
        <v>320</v>
      </c>
      <c r="C210" s="278">
        <v>293</v>
      </c>
      <c r="D210" s="197"/>
      <c r="E210" s="197"/>
      <c r="F210" s="198">
        <v>27</v>
      </c>
      <c r="G210" s="195"/>
    </row>
    <row r="211" ht="24.1" customHeight="1" spans="1:7">
      <c r="A211" s="277" t="s">
        <v>368</v>
      </c>
      <c r="B211" s="275">
        <f t="shared" si="15"/>
        <v>953</v>
      </c>
      <c r="C211" s="278">
        <f>SUM(C212:C216)</f>
        <v>832</v>
      </c>
      <c r="D211" s="278"/>
      <c r="E211" s="278"/>
      <c r="F211" s="278">
        <f>SUM(F212:F216)</f>
        <v>121</v>
      </c>
      <c r="G211" s="195"/>
    </row>
    <row r="212" ht="24.1" customHeight="1" spans="1:7">
      <c r="A212" s="280" t="s">
        <v>369</v>
      </c>
      <c r="B212" s="275">
        <f t="shared" si="15"/>
        <v>586</v>
      </c>
      <c r="C212" s="278">
        <v>586</v>
      </c>
      <c r="D212" s="197"/>
      <c r="E212" s="197"/>
      <c r="F212" s="198"/>
      <c r="G212" s="195"/>
    </row>
    <row r="213" ht="24.1" customHeight="1" spans="1:7">
      <c r="A213" s="280" t="s">
        <v>370</v>
      </c>
      <c r="B213" s="275">
        <f t="shared" si="15"/>
        <v>137</v>
      </c>
      <c r="C213" s="278">
        <v>80</v>
      </c>
      <c r="D213" s="197"/>
      <c r="E213" s="197"/>
      <c r="F213" s="197">
        <v>57</v>
      </c>
      <c r="G213" s="195"/>
    </row>
    <row r="214" ht="24.1" customHeight="1" spans="1:7">
      <c r="A214" s="280" t="s">
        <v>371</v>
      </c>
      <c r="B214" s="275">
        <f t="shared" si="15"/>
        <v>1</v>
      </c>
      <c r="C214" s="278">
        <v>1</v>
      </c>
      <c r="D214" s="197"/>
      <c r="E214" s="197"/>
      <c r="F214" s="198"/>
      <c r="G214" s="195"/>
    </row>
    <row r="215" ht="24.1" customHeight="1" spans="1:7">
      <c r="A215" s="280" t="s">
        <v>372</v>
      </c>
      <c r="B215" s="275">
        <f t="shared" si="15"/>
        <v>133</v>
      </c>
      <c r="C215" s="278">
        <v>69</v>
      </c>
      <c r="D215" s="197"/>
      <c r="E215" s="197"/>
      <c r="F215" s="198">
        <v>64</v>
      </c>
      <c r="G215" s="195"/>
    </row>
    <row r="216" ht="24.1" customHeight="1" spans="1:7">
      <c r="A216" s="280" t="s">
        <v>373</v>
      </c>
      <c r="B216" s="275">
        <f t="shared" si="15"/>
        <v>96</v>
      </c>
      <c r="C216" s="278">
        <v>96</v>
      </c>
      <c r="D216" s="197"/>
      <c r="E216" s="197"/>
      <c r="F216" s="198"/>
      <c r="G216" s="195"/>
    </row>
    <row r="217" ht="24.1" customHeight="1" spans="1:7">
      <c r="A217" s="277" t="s">
        <v>374</v>
      </c>
      <c r="B217" s="275">
        <f t="shared" si="15"/>
        <v>2644</v>
      </c>
      <c r="C217" s="278">
        <f>SUM(C218:C222)</f>
        <v>1962</v>
      </c>
      <c r="D217" s="278"/>
      <c r="E217" s="278"/>
      <c r="F217" s="278">
        <f>SUM(F218:F222)</f>
        <v>682</v>
      </c>
      <c r="G217" s="195"/>
    </row>
    <row r="218" ht="24.1" customHeight="1" spans="1:7">
      <c r="A218" s="280" t="s">
        <v>375</v>
      </c>
      <c r="B218" s="275">
        <f t="shared" si="15"/>
        <v>872</v>
      </c>
      <c r="C218" s="278">
        <v>833</v>
      </c>
      <c r="D218" s="197"/>
      <c r="E218" s="197"/>
      <c r="F218" s="197">
        <v>39</v>
      </c>
      <c r="G218" s="195"/>
    </row>
    <row r="219" ht="24.1" customHeight="1" spans="1:7">
      <c r="A219" s="280" t="s">
        <v>376</v>
      </c>
      <c r="B219" s="275">
        <f t="shared" si="15"/>
        <v>783</v>
      </c>
      <c r="C219" s="278">
        <v>700</v>
      </c>
      <c r="D219" s="197"/>
      <c r="E219" s="197"/>
      <c r="F219" s="198">
        <v>83</v>
      </c>
      <c r="G219" s="195"/>
    </row>
    <row r="220" s="187" customFormat="1" ht="24.1" customHeight="1" spans="1:7">
      <c r="A220" s="280" t="s">
        <v>377</v>
      </c>
      <c r="B220" s="275">
        <f t="shared" si="15"/>
        <v>560</v>
      </c>
      <c r="C220" s="278"/>
      <c r="D220" s="197"/>
      <c r="E220" s="197"/>
      <c r="F220" s="198">
        <v>560</v>
      </c>
      <c r="G220" s="195"/>
    </row>
    <row r="221" ht="24.1" customHeight="1" spans="1:7">
      <c r="A221" s="280" t="s">
        <v>378</v>
      </c>
      <c r="B221" s="275">
        <f t="shared" si="15"/>
        <v>426</v>
      </c>
      <c r="C221" s="278">
        <v>426</v>
      </c>
      <c r="D221" s="197"/>
      <c r="E221" s="197"/>
      <c r="F221" s="198"/>
      <c r="G221" s="195"/>
    </row>
    <row r="222" ht="24.1" customHeight="1" spans="1:7">
      <c r="A222" s="280" t="s">
        <v>379</v>
      </c>
      <c r="B222" s="275">
        <f t="shared" si="15"/>
        <v>3</v>
      </c>
      <c r="C222" s="278">
        <v>3</v>
      </c>
      <c r="D222" s="197"/>
      <c r="E222" s="197"/>
      <c r="F222" s="198"/>
      <c r="G222" s="195"/>
    </row>
    <row r="223" ht="24.1" customHeight="1" spans="1:7">
      <c r="A223" s="277" t="s">
        <v>380</v>
      </c>
      <c r="B223" s="275">
        <f t="shared" si="15"/>
        <v>1448</v>
      </c>
      <c r="C223" s="278">
        <f>SUM(C224:C229)</f>
        <v>1339</v>
      </c>
      <c r="D223" s="278"/>
      <c r="E223" s="278"/>
      <c r="F223" s="278">
        <f>SUM(F224:F229)</f>
        <v>109</v>
      </c>
      <c r="G223" s="195"/>
    </row>
    <row r="224" ht="24.1" customHeight="1" spans="1:7">
      <c r="A224" s="280" t="s">
        <v>229</v>
      </c>
      <c r="B224" s="275">
        <f t="shared" si="15"/>
        <v>51</v>
      </c>
      <c r="C224" s="278">
        <v>51</v>
      </c>
      <c r="D224" s="197"/>
      <c r="E224" s="197"/>
      <c r="F224" s="197"/>
      <c r="G224" s="195"/>
    </row>
    <row r="225" ht="24.1" customHeight="1" spans="1:7">
      <c r="A225" s="280" t="s">
        <v>236</v>
      </c>
      <c r="B225" s="275">
        <f t="shared" si="15"/>
        <v>210</v>
      </c>
      <c r="C225" s="278">
        <v>210</v>
      </c>
      <c r="D225" s="197"/>
      <c r="E225" s="197"/>
      <c r="F225" s="198"/>
      <c r="G225" s="195"/>
    </row>
    <row r="226" ht="24.1" customHeight="1" spans="1:7">
      <c r="A226" s="280" t="s">
        <v>381</v>
      </c>
      <c r="B226" s="275">
        <f t="shared" si="15"/>
        <v>41</v>
      </c>
      <c r="C226" s="278">
        <v>12</v>
      </c>
      <c r="D226" s="197"/>
      <c r="E226" s="197"/>
      <c r="F226" s="198">
        <v>29</v>
      </c>
      <c r="G226" s="195"/>
    </row>
    <row r="227" ht="24.1" customHeight="1" spans="1:7">
      <c r="A227" s="280" t="s">
        <v>382</v>
      </c>
      <c r="B227" s="275">
        <f t="shared" si="15"/>
        <v>27</v>
      </c>
      <c r="C227" s="278">
        <v>27</v>
      </c>
      <c r="D227" s="197"/>
      <c r="E227" s="197"/>
      <c r="F227" s="198"/>
      <c r="G227" s="195"/>
    </row>
    <row r="228" ht="24.1" customHeight="1" spans="1:7">
      <c r="A228" s="280" t="s">
        <v>383</v>
      </c>
      <c r="B228" s="275">
        <f t="shared" si="15"/>
        <v>1119</v>
      </c>
      <c r="C228" s="278">
        <v>1039</v>
      </c>
      <c r="D228" s="197"/>
      <c r="E228" s="197"/>
      <c r="F228" s="198">
        <v>80</v>
      </c>
      <c r="G228" s="195"/>
    </row>
    <row r="229" ht="24.1" customHeight="1" spans="1:7">
      <c r="A229" s="280" t="s">
        <v>384</v>
      </c>
      <c r="B229" s="275">
        <f t="shared" si="15"/>
        <v>0</v>
      </c>
      <c r="C229" s="278">
        <v>0</v>
      </c>
      <c r="D229" s="197"/>
      <c r="E229" s="197"/>
      <c r="F229" s="198"/>
      <c r="G229" s="195"/>
    </row>
    <row r="230" ht="24.1" customHeight="1" spans="1:7">
      <c r="A230" s="277" t="s">
        <v>385</v>
      </c>
      <c r="B230" s="275">
        <f t="shared" si="15"/>
        <v>18</v>
      </c>
      <c r="C230" s="278">
        <f>SUM(C231)</f>
        <v>18</v>
      </c>
      <c r="D230" s="278"/>
      <c r="E230" s="278"/>
      <c r="F230" s="278">
        <f>SUM(F231)</f>
        <v>0</v>
      </c>
      <c r="G230" s="195"/>
    </row>
    <row r="231" ht="24.1" customHeight="1" spans="1:7">
      <c r="A231" s="280" t="s">
        <v>386</v>
      </c>
      <c r="B231" s="275">
        <f t="shared" si="15"/>
        <v>18</v>
      </c>
      <c r="C231" s="278">
        <v>18</v>
      </c>
      <c r="D231" s="197"/>
      <c r="E231" s="197"/>
      <c r="F231" s="198"/>
      <c r="G231" s="195"/>
    </row>
    <row r="232" ht="24.1" customHeight="1" spans="1:7">
      <c r="A232" s="277" t="s">
        <v>387</v>
      </c>
      <c r="B232" s="275">
        <f t="shared" si="15"/>
        <v>6539</v>
      </c>
      <c r="C232" s="278">
        <f>SUM(C233:C234)</f>
        <v>6169</v>
      </c>
      <c r="D232" s="278"/>
      <c r="E232" s="278"/>
      <c r="F232" s="278">
        <f>SUM(F233:F234)</f>
        <v>370</v>
      </c>
      <c r="G232" s="195"/>
    </row>
    <row r="233" ht="24.1" customHeight="1" spans="1:7">
      <c r="A233" s="280" t="s">
        <v>388</v>
      </c>
      <c r="B233" s="275">
        <f t="shared" si="15"/>
        <v>2308</v>
      </c>
      <c r="C233" s="278">
        <v>1938</v>
      </c>
      <c r="D233" s="197"/>
      <c r="E233" s="197"/>
      <c r="F233" s="198">
        <v>370</v>
      </c>
      <c r="G233" s="195"/>
    </row>
    <row r="234" ht="24.1" customHeight="1" spans="1:7">
      <c r="A234" s="280" t="s">
        <v>389</v>
      </c>
      <c r="B234" s="275">
        <f t="shared" si="15"/>
        <v>4231</v>
      </c>
      <c r="C234" s="278">
        <v>4231</v>
      </c>
      <c r="D234" s="197"/>
      <c r="E234" s="197"/>
      <c r="F234" s="198"/>
      <c r="G234" s="195"/>
    </row>
    <row r="235" ht="24.1" customHeight="1" spans="1:7">
      <c r="A235" s="277" t="s">
        <v>390</v>
      </c>
      <c r="B235" s="275">
        <f t="shared" si="15"/>
        <v>810</v>
      </c>
      <c r="C235" s="278">
        <f>SUM(C236:C237)</f>
        <v>810</v>
      </c>
      <c r="D235" s="278"/>
      <c r="E235" s="278"/>
      <c r="F235" s="278">
        <f>SUM(F236:F237)</f>
        <v>0</v>
      </c>
      <c r="G235" s="195"/>
    </row>
    <row r="236" ht="24.1" customHeight="1" spans="1:7">
      <c r="A236" s="280" t="s">
        <v>391</v>
      </c>
      <c r="B236" s="275">
        <f t="shared" si="15"/>
        <v>780</v>
      </c>
      <c r="C236" s="278">
        <v>780</v>
      </c>
      <c r="D236" s="197"/>
      <c r="E236" s="197"/>
      <c r="F236" s="197"/>
      <c r="G236" s="195"/>
    </row>
    <row r="237" ht="24.1" customHeight="1" spans="1:7">
      <c r="A237" s="280" t="s">
        <v>392</v>
      </c>
      <c r="B237" s="275">
        <f t="shared" si="15"/>
        <v>30</v>
      </c>
      <c r="C237" s="278">
        <v>30</v>
      </c>
      <c r="D237" s="197"/>
      <c r="E237" s="197"/>
      <c r="F237" s="198"/>
      <c r="G237" s="195"/>
    </row>
    <row r="238" ht="24.1" customHeight="1" spans="1:7">
      <c r="A238" s="277" t="s">
        <v>393</v>
      </c>
      <c r="B238" s="275">
        <f t="shared" si="15"/>
        <v>1284</v>
      </c>
      <c r="C238" s="278">
        <f>SUM(C239:C240)</f>
        <v>1145</v>
      </c>
      <c r="D238" s="278"/>
      <c r="E238" s="278"/>
      <c r="F238" s="278">
        <f>SUM(F239:F240)</f>
        <v>139</v>
      </c>
      <c r="G238" s="195"/>
    </row>
    <row r="239" ht="24.1" customHeight="1" spans="1:7">
      <c r="A239" s="280" t="s">
        <v>394</v>
      </c>
      <c r="B239" s="275">
        <f t="shared" si="15"/>
        <v>66</v>
      </c>
      <c r="C239" s="278">
        <v>66</v>
      </c>
      <c r="D239" s="197"/>
      <c r="E239" s="197"/>
      <c r="F239" s="198"/>
      <c r="G239" s="195"/>
    </row>
    <row r="240" ht="24.1" customHeight="1" spans="1:7">
      <c r="A240" s="280" t="s">
        <v>395</v>
      </c>
      <c r="B240" s="275">
        <f t="shared" si="15"/>
        <v>1218</v>
      </c>
      <c r="C240" s="278">
        <v>1079</v>
      </c>
      <c r="D240" s="197"/>
      <c r="E240" s="197"/>
      <c r="F240" s="198">
        <v>139</v>
      </c>
      <c r="G240" s="195"/>
    </row>
    <row r="241" ht="24.1" customHeight="1" spans="1:7">
      <c r="A241" s="277" t="s">
        <v>396</v>
      </c>
      <c r="B241" s="275">
        <f t="shared" si="15"/>
        <v>381</v>
      </c>
      <c r="C241" s="278">
        <f>SUM(C242:C243)</f>
        <v>381</v>
      </c>
      <c r="D241" s="278"/>
      <c r="E241" s="278"/>
      <c r="F241" s="278">
        <f>SUM(F242:F243)</f>
        <v>0</v>
      </c>
      <c r="G241" s="195"/>
    </row>
    <row r="242" ht="24.1" customHeight="1" spans="1:7">
      <c r="A242" s="280" t="s">
        <v>397</v>
      </c>
      <c r="B242" s="275">
        <f t="shared" si="15"/>
        <v>100</v>
      </c>
      <c r="C242" s="278">
        <v>100</v>
      </c>
      <c r="D242" s="197"/>
      <c r="E242" s="197"/>
      <c r="F242" s="198"/>
      <c r="G242" s="195"/>
    </row>
    <row r="243" ht="24.1" customHeight="1" spans="1:7">
      <c r="A243" s="280" t="s">
        <v>398</v>
      </c>
      <c r="B243" s="275">
        <f t="shared" si="15"/>
        <v>281</v>
      </c>
      <c r="C243" s="278">
        <v>281</v>
      </c>
      <c r="D243" s="197"/>
      <c r="E243" s="197"/>
      <c r="F243" s="198"/>
      <c r="G243" s="195"/>
    </row>
    <row r="244" ht="24.1" customHeight="1" spans="1:7">
      <c r="A244" s="277" t="s">
        <v>399</v>
      </c>
      <c r="B244" s="275">
        <f t="shared" si="15"/>
        <v>8201</v>
      </c>
      <c r="C244" s="278">
        <f>SUM(C245:C246)</f>
        <v>8201</v>
      </c>
      <c r="D244" s="278"/>
      <c r="E244" s="278"/>
      <c r="F244" s="278">
        <f>SUM(F245:F246)</f>
        <v>0</v>
      </c>
      <c r="G244" s="195"/>
    </row>
    <row r="245" ht="24.1" customHeight="1" spans="1:7">
      <c r="A245" s="280" t="s">
        <v>400</v>
      </c>
      <c r="B245" s="275">
        <f t="shared" si="15"/>
        <v>996</v>
      </c>
      <c r="C245" s="278">
        <v>996</v>
      </c>
      <c r="D245" s="197"/>
      <c r="E245" s="197"/>
      <c r="F245" s="198"/>
      <c r="G245" s="195"/>
    </row>
    <row r="246" ht="24.1" customHeight="1" spans="1:7">
      <c r="A246" s="280" t="s">
        <v>401</v>
      </c>
      <c r="B246" s="275">
        <f t="shared" si="15"/>
        <v>7205</v>
      </c>
      <c r="C246" s="278">
        <v>7205</v>
      </c>
      <c r="D246" s="197"/>
      <c r="E246" s="197"/>
      <c r="F246" s="198"/>
      <c r="G246" s="195"/>
    </row>
    <row r="247" ht="24.1" customHeight="1" spans="1:7">
      <c r="A247" s="277" t="s">
        <v>402</v>
      </c>
      <c r="B247" s="275">
        <f t="shared" si="15"/>
        <v>995</v>
      </c>
      <c r="C247" s="278">
        <f>SUM(C248:C250)</f>
        <v>995</v>
      </c>
      <c r="D247" s="278"/>
      <c r="E247" s="278"/>
      <c r="F247" s="278">
        <f>SUM(F248:F250)</f>
        <v>0</v>
      </c>
      <c r="G247" s="195"/>
    </row>
    <row r="248" ht="24.1" customHeight="1" spans="1:7">
      <c r="A248" s="280" t="s">
        <v>403</v>
      </c>
      <c r="B248" s="275">
        <f t="shared" si="15"/>
        <v>3</v>
      </c>
      <c r="C248" s="278">
        <v>3</v>
      </c>
      <c r="D248" s="197"/>
      <c r="E248" s="197"/>
      <c r="F248" s="198"/>
      <c r="G248" s="195"/>
    </row>
    <row r="249" ht="24.1" customHeight="1" spans="1:7">
      <c r="A249" s="280" t="s">
        <v>404</v>
      </c>
      <c r="B249" s="275">
        <f t="shared" si="15"/>
        <v>1</v>
      </c>
      <c r="C249" s="278">
        <v>1</v>
      </c>
      <c r="D249" s="197"/>
      <c r="E249" s="197"/>
      <c r="F249" s="198"/>
      <c r="G249" s="195"/>
    </row>
    <row r="250" ht="24.1" customHeight="1" spans="1:7">
      <c r="A250" s="280" t="s">
        <v>405</v>
      </c>
      <c r="B250" s="275">
        <f t="shared" si="15"/>
        <v>991</v>
      </c>
      <c r="C250" s="278">
        <v>991</v>
      </c>
      <c r="D250" s="197"/>
      <c r="E250" s="197"/>
      <c r="F250" s="198"/>
      <c r="G250" s="195"/>
    </row>
    <row r="251" ht="24.1" customHeight="1" spans="1:7">
      <c r="A251" s="277" t="s">
        <v>406</v>
      </c>
      <c r="B251" s="275">
        <f t="shared" si="15"/>
        <v>277</v>
      </c>
      <c r="C251" s="278">
        <f>SUM(C252:C255)</f>
        <v>277</v>
      </c>
      <c r="D251" s="278"/>
      <c r="E251" s="278"/>
      <c r="F251" s="278">
        <f>SUM(F252:F255)</f>
        <v>0</v>
      </c>
      <c r="G251" s="195"/>
    </row>
    <row r="252" ht="24.1" customHeight="1" spans="1:7">
      <c r="A252" s="280" t="s">
        <v>229</v>
      </c>
      <c r="B252" s="275">
        <f t="shared" si="15"/>
        <v>75</v>
      </c>
      <c r="C252" s="278">
        <v>75</v>
      </c>
      <c r="D252" s="197"/>
      <c r="E252" s="197"/>
      <c r="F252" s="197"/>
      <c r="G252" s="195"/>
    </row>
    <row r="253" ht="24.1" customHeight="1" spans="1:7">
      <c r="A253" s="280" t="s">
        <v>233</v>
      </c>
      <c r="B253" s="275">
        <f t="shared" si="15"/>
        <v>60</v>
      </c>
      <c r="C253" s="278">
        <v>60</v>
      </c>
      <c r="D253" s="197"/>
      <c r="E253" s="197"/>
      <c r="F253" s="198"/>
      <c r="G253" s="195"/>
    </row>
    <row r="254" ht="24.1" customHeight="1" spans="1:7">
      <c r="A254" s="280" t="s">
        <v>407</v>
      </c>
      <c r="B254" s="275">
        <f t="shared" si="15"/>
        <v>50</v>
      </c>
      <c r="C254" s="278">
        <v>50</v>
      </c>
      <c r="D254" s="197"/>
      <c r="E254" s="197"/>
      <c r="F254" s="198"/>
      <c r="G254" s="195"/>
    </row>
    <row r="255" ht="24.1" customHeight="1" spans="1:7">
      <c r="A255" s="280" t="s">
        <v>234</v>
      </c>
      <c r="B255" s="275">
        <f t="shared" si="15"/>
        <v>92</v>
      </c>
      <c r="C255" s="278">
        <v>92</v>
      </c>
      <c r="D255" s="197"/>
      <c r="E255" s="197"/>
      <c r="F255" s="197"/>
      <c r="G255" s="195"/>
    </row>
    <row r="256" ht="24.1" customHeight="1" spans="1:7">
      <c r="A256" s="277" t="s">
        <v>408</v>
      </c>
      <c r="B256" s="275">
        <f t="shared" si="15"/>
        <v>304</v>
      </c>
      <c r="C256" s="278">
        <f>SUM(C257+C258)</f>
        <v>304</v>
      </c>
      <c r="D256" s="278"/>
      <c r="E256" s="278"/>
      <c r="F256" s="278">
        <f>SUM(F257+F258)</f>
        <v>0</v>
      </c>
      <c r="G256" s="195"/>
    </row>
    <row r="257" ht="24.1" customHeight="1" spans="1:7">
      <c r="A257" s="280" t="s">
        <v>409</v>
      </c>
      <c r="B257" s="275">
        <f t="shared" si="15"/>
        <v>111</v>
      </c>
      <c r="C257" s="278">
        <v>111</v>
      </c>
      <c r="D257" s="197"/>
      <c r="E257" s="197"/>
      <c r="F257" s="198"/>
      <c r="G257" s="195"/>
    </row>
    <row r="258" ht="24.1" customHeight="1" spans="1:7">
      <c r="A258" s="280" t="s">
        <v>410</v>
      </c>
      <c r="B258" s="275">
        <f t="shared" si="15"/>
        <v>193</v>
      </c>
      <c r="C258" s="278">
        <v>193</v>
      </c>
      <c r="D258" s="197"/>
      <c r="E258" s="197"/>
      <c r="F258" s="198"/>
      <c r="G258" s="195"/>
    </row>
    <row r="259" ht="24.1" customHeight="1" spans="1:7">
      <c r="A259" s="277" t="s">
        <v>411</v>
      </c>
      <c r="B259" s="275">
        <f t="shared" si="15"/>
        <v>2703</v>
      </c>
      <c r="C259" s="278">
        <f>SUM(C260)</f>
        <v>2703</v>
      </c>
      <c r="D259" s="278"/>
      <c r="E259" s="278"/>
      <c r="F259" s="278">
        <f>SUM(F260)</f>
        <v>0</v>
      </c>
      <c r="G259" s="195"/>
    </row>
    <row r="260" ht="24.1" customHeight="1" spans="1:7">
      <c r="A260" s="280" t="s">
        <v>412</v>
      </c>
      <c r="B260" s="275">
        <f t="shared" si="15"/>
        <v>2703</v>
      </c>
      <c r="C260" s="278">
        <v>2703</v>
      </c>
      <c r="D260" s="197"/>
      <c r="E260" s="197"/>
      <c r="F260" s="198"/>
      <c r="G260" s="195"/>
    </row>
    <row r="261" s="187" customFormat="1" ht="24.1" customHeight="1" spans="1:7">
      <c r="A261" s="277" t="s">
        <v>413</v>
      </c>
      <c r="B261" s="275">
        <f t="shared" si="15"/>
        <v>15782</v>
      </c>
      <c r="C261" s="278">
        <f t="shared" ref="C261:F261" si="16">C262+C266+C269+C272+C277+C281+C284+C287+C289+C291+C296+C298</f>
        <v>15063</v>
      </c>
      <c r="D261" s="278">
        <f t="shared" si="16"/>
        <v>182</v>
      </c>
      <c r="E261" s="278">
        <f t="shared" si="16"/>
        <v>0</v>
      </c>
      <c r="F261" s="278">
        <f t="shared" si="16"/>
        <v>537</v>
      </c>
      <c r="G261" s="195"/>
    </row>
    <row r="262" ht="24.1" customHeight="1" spans="1:7">
      <c r="A262" s="277" t="s">
        <v>414</v>
      </c>
      <c r="B262" s="275">
        <f t="shared" ref="B262:B325" si="17">C262+D262+E262+F262</f>
        <v>557</v>
      </c>
      <c r="C262" s="278">
        <f>SUM(C263:C265)</f>
        <v>517</v>
      </c>
      <c r="D262" s="278"/>
      <c r="E262" s="278"/>
      <c r="F262" s="278">
        <f>SUM(F263:F265)</f>
        <v>40</v>
      </c>
      <c r="G262" s="195"/>
    </row>
    <row r="263" ht="24.1" customHeight="1" spans="1:7">
      <c r="A263" s="280" t="s">
        <v>229</v>
      </c>
      <c r="B263" s="275">
        <f t="shared" si="17"/>
        <v>104</v>
      </c>
      <c r="C263" s="278">
        <v>104</v>
      </c>
      <c r="D263" s="197"/>
      <c r="E263" s="197"/>
      <c r="F263" s="198"/>
      <c r="G263" s="195"/>
    </row>
    <row r="264" ht="24.1" customHeight="1" spans="1:7">
      <c r="A264" s="280" t="s">
        <v>233</v>
      </c>
      <c r="B264" s="275">
        <f t="shared" si="17"/>
        <v>21</v>
      </c>
      <c r="C264" s="278">
        <v>21</v>
      </c>
      <c r="D264" s="197"/>
      <c r="E264" s="197"/>
      <c r="F264" s="197"/>
      <c r="G264" s="195"/>
    </row>
    <row r="265" ht="24.1" customHeight="1" spans="1:7">
      <c r="A265" s="280" t="s">
        <v>415</v>
      </c>
      <c r="B265" s="275">
        <f t="shared" si="17"/>
        <v>432</v>
      </c>
      <c r="C265" s="278">
        <v>392</v>
      </c>
      <c r="D265" s="197"/>
      <c r="E265" s="197"/>
      <c r="F265" s="198">
        <v>40</v>
      </c>
      <c r="G265" s="195"/>
    </row>
    <row r="266" ht="24.1" customHeight="1" spans="1:7">
      <c r="A266" s="277" t="s">
        <v>416</v>
      </c>
      <c r="B266" s="275">
        <f t="shared" si="17"/>
        <v>3453</v>
      </c>
      <c r="C266" s="278">
        <f>SUM(C267:C268)</f>
        <v>3450</v>
      </c>
      <c r="D266" s="278"/>
      <c r="E266" s="278"/>
      <c r="F266" s="278">
        <f>SUM(F267:F268)</f>
        <v>3</v>
      </c>
      <c r="G266" s="195"/>
    </row>
    <row r="267" ht="24.1" customHeight="1" spans="1:7">
      <c r="A267" s="280" t="s">
        <v>417</v>
      </c>
      <c r="B267" s="275">
        <f t="shared" si="17"/>
        <v>1775</v>
      </c>
      <c r="C267" s="278">
        <v>1772</v>
      </c>
      <c r="D267" s="197"/>
      <c r="E267" s="197"/>
      <c r="F267" s="198">
        <v>3</v>
      </c>
      <c r="G267" s="195"/>
    </row>
    <row r="268" ht="24.1" customHeight="1" spans="1:7">
      <c r="A268" s="280" t="s">
        <v>418</v>
      </c>
      <c r="B268" s="275">
        <f t="shared" si="17"/>
        <v>1678</v>
      </c>
      <c r="C268" s="278">
        <v>1678</v>
      </c>
      <c r="D268" s="197"/>
      <c r="E268" s="197"/>
      <c r="F268" s="198"/>
      <c r="G268" s="195"/>
    </row>
    <row r="269" ht="24.1" customHeight="1" spans="1:7">
      <c r="A269" s="277" t="s">
        <v>419</v>
      </c>
      <c r="B269" s="275">
        <f t="shared" si="17"/>
        <v>852</v>
      </c>
      <c r="C269" s="278">
        <f>SUM(C270:C271)</f>
        <v>755</v>
      </c>
      <c r="D269" s="278"/>
      <c r="E269" s="278"/>
      <c r="F269" s="278">
        <f>SUM(F270:F271)</f>
        <v>97</v>
      </c>
      <c r="G269" s="195"/>
    </row>
    <row r="270" ht="24.1" customHeight="1" spans="1:7">
      <c r="A270" s="280" t="s">
        <v>420</v>
      </c>
      <c r="B270" s="275">
        <f t="shared" si="17"/>
        <v>716</v>
      </c>
      <c r="C270" s="278">
        <v>686</v>
      </c>
      <c r="D270" s="197"/>
      <c r="E270" s="197"/>
      <c r="F270" s="197">
        <v>30</v>
      </c>
      <c r="G270" s="195"/>
    </row>
    <row r="271" ht="24.1" customHeight="1" spans="1:7">
      <c r="A271" s="280" t="s">
        <v>421</v>
      </c>
      <c r="B271" s="275">
        <f t="shared" si="17"/>
        <v>136</v>
      </c>
      <c r="C271" s="278">
        <v>69</v>
      </c>
      <c r="D271" s="197"/>
      <c r="E271" s="197"/>
      <c r="F271" s="198">
        <v>67</v>
      </c>
      <c r="G271" s="195"/>
    </row>
    <row r="272" s="187" customFormat="1" ht="24.1" customHeight="1" spans="1:7">
      <c r="A272" s="277" t="s">
        <v>422</v>
      </c>
      <c r="B272" s="275">
        <f t="shared" si="17"/>
        <v>3503</v>
      </c>
      <c r="C272" s="278">
        <f t="shared" ref="C272:F272" si="18">SUM(C273:C276)</f>
        <v>3027</v>
      </c>
      <c r="D272" s="278">
        <f t="shared" si="18"/>
        <v>122</v>
      </c>
      <c r="E272" s="278">
        <f t="shared" si="18"/>
        <v>0</v>
      </c>
      <c r="F272" s="278">
        <f t="shared" si="18"/>
        <v>354</v>
      </c>
      <c r="G272" s="195"/>
    </row>
    <row r="273" ht="24.1" customHeight="1" spans="1:7">
      <c r="A273" s="280" t="s">
        <v>423</v>
      </c>
      <c r="B273" s="275">
        <f t="shared" si="17"/>
        <v>707</v>
      </c>
      <c r="C273" s="278">
        <v>707</v>
      </c>
      <c r="D273" s="197"/>
      <c r="E273" s="197"/>
      <c r="F273" s="198"/>
      <c r="G273" s="195"/>
    </row>
    <row r="274" ht="24.1" customHeight="1" spans="1:7">
      <c r="A274" s="280" t="s">
        <v>424</v>
      </c>
      <c r="B274" s="275">
        <f t="shared" si="17"/>
        <v>2562</v>
      </c>
      <c r="C274" s="278">
        <v>2320</v>
      </c>
      <c r="D274" s="197"/>
      <c r="E274" s="197"/>
      <c r="F274" s="197">
        <v>242</v>
      </c>
      <c r="G274" s="195"/>
    </row>
    <row r="275" s="187" customFormat="1" ht="24.1" customHeight="1" spans="1:7">
      <c r="A275" s="280" t="s">
        <v>425</v>
      </c>
      <c r="B275" s="275">
        <f t="shared" si="17"/>
        <v>214</v>
      </c>
      <c r="C275" s="278"/>
      <c r="D275" s="197">
        <v>122</v>
      </c>
      <c r="E275" s="197"/>
      <c r="F275" s="198">
        <v>92</v>
      </c>
      <c r="G275" s="195"/>
    </row>
    <row r="276" s="187" customFormat="1" ht="24.1" customHeight="1" spans="1:7">
      <c r="A276" s="280" t="s">
        <v>426</v>
      </c>
      <c r="B276" s="275">
        <f t="shared" si="17"/>
        <v>20</v>
      </c>
      <c r="C276" s="278"/>
      <c r="D276" s="197"/>
      <c r="E276" s="197"/>
      <c r="F276" s="198">
        <v>20</v>
      </c>
      <c r="G276" s="195"/>
    </row>
    <row r="277" ht="24.1" customHeight="1" spans="1:7">
      <c r="A277" s="277" t="s">
        <v>427</v>
      </c>
      <c r="B277" s="275">
        <f t="shared" si="17"/>
        <v>716</v>
      </c>
      <c r="C277" s="278">
        <f>SUM(C278:C280)</f>
        <v>712</v>
      </c>
      <c r="D277" s="278"/>
      <c r="E277" s="278"/>
      <c r="F277" s="278">
        <f>SUM(F278:F280)</f>
        <v>4</v>
      </c>
      <c r="G277" s="195"/>
    </row>
    <row r="278" ht="24.1" customHeight="1" spans="1:7">
      <c r="A278" s="280" t="s">
        <v>428</v>
      </c>
      <c r="B278" s="275">
        <f t="shared" si="17"/>
        <v>10</v>
      </c>
      <c r="C278" s="278">
        <v>10</v>
      </c>
      <c r="D278" s="197"/>
      <c r="E278" s="197"/>
      <c r="F278" s="198"/>
      <c r="G278" s="195"/>
    </row>
    <row r="279" ht="24.1" customHeight="1" spans="1:7">
      <c r="A279" s="280" t="s">
        <v>429</v>
      </c>
      <c r="B279" s="275">
        <f t="shared" si="17"/>
        <v>668</v>
      </c>
      <c r="C279" s="278">
        <v>664</v>
      </c>
      <c r="D279" s="197"/>
      <c r="E279" s="197"/>
      <c r="F279" s="198">
        <v>4</v>
      </c>
      <c r="G279" s="195"/>
    </row>
    <row r="280" ht="24.1" customHeight="1" spans="1:7">
      <c r="A280" s="280" t="s">
        <v>430</v>
      </c>
      <c r="B280" s="275">
        <f t="shared" si="17"/>
        <v>38</v>
      </c>
      <c r="C280" s="278">
        <v>38</v>
      </c>
      <c r="D280" s="197"/>
      <c r="E280" s="197"/>
      <c r="F280" s="198"/>
      <c r="G280" s="195"/>
    </row>
    <row r="281" ht="24.1" customHeight="1" spans="1:7">
      <c r="A281" s="277" t="s">
        <v>431</v>
      </c>
      <c r="B281" s="275">
        <f t="shared" si="17"/>
        <v>2755</v>
      </c>
      <c r="C281" s="278">
        <f>SUM(C282+C283)</f>
        <v>2755</v>
      </c>
      <c r="D281" s="278"/>
      <c r="E281" s="278"/>
      <c r="F281" s="278">
        <f>SUM(F282+F283)</f>
        <v>0</v>
      </c>
      <c r="G281" s="195"/>
    </row>
    <row r="282" ht="24.1" customHeight="1" spans="1:7">
      <c r="A282" s="280" t="s">
        <v>432</v>
      </c>
      <c r="B282" s="275">
        <f t="shared" si="17"/>
        <v>330</v>
      </c>
      <c r="C282" s="278">
        <v>330</v>
      </c>
      <c r="D282" s="197"/>
      <c r="E282" s="197"/>
      <c r="F282" s="198"/>
      <c r="G282" s="195"/>
    </row>
    <row r="283" ht="24.1" customHeight="1" spans="1:7">
      <c r="A283" s="280" t="s">
        <v>433</v>
      </c>
      <c r="B283" s="275">
        <f t="shared" si="17"/>
        <v>2425</v>
      </c>
      <c r="C283" s="278">
        <v>2425</v>
      </c>
      <c r="D283" s="197"/>
      <c r="E283" s="197"/>
      <c r="F283" s="198"/>
      <c r="G283" s="195"/>
    </row>
    <row r="284" ht="24.1" customHeight="1" spans="1:7">
      <c r="A284" s="277" t="s">
        <v>434</v>
      </c>
      <c r="B284" s="275">
        <f t="shared" si="17"/>
        <v>858</v>
      </c>
      <c r="C284" s="278">
        <f>SUM(C285+C286)</f>
        <v>858</v>
      </c>
      <c r="D284" s="278"/>
      <c r="E284" s="278"/>
      <c r="F284" s="278">
        <f>SUM(F285+F286)</f>
        <v>0</v>
      </c>
      <c r="G284" s="195"/>
    </row>
    <row r="285" ht="24.1" customHeight="1" spans="1:7">
      <c r="A285" s="280" t="s">
        <v>435</v>
      </c>
      <c r="B285" s="275">
        <f t="shared" si="17"/>
        <v>150</v>
      </c>
      <c r="C285" s="278">
        <v>150</v>
      </c>
      <c r="D285" s="197"/>
      <c r="E285" s="197"/>
      <c r="F285" s="197"/>
      <c r="G285" s="195"/>
    </row>
    <row r="286" ht="24.1" customHeight="1" spans="1:7">
      <c r="A286" s="280" t="s">
        <v>436</v>
      </c>
      <c r="B286" s="275">
        <f t="shared" si="17"/>
        <v>708</v>
      </c>
      <c r="C286" s="278">
        <v>708</v>
      </c>
      <c r="D286" s="197"/>
      <c r="E286" s="197"/>
      <c r="F286" s="197"/>
      <c r="G286" s="195"/>
    </row>
    <row r="287" ht="24.1" customHeight="1" spans="1:7">
      <c r="A287" s="277" t="s">
        <v>437</v>
      </c>
      <c r="B287" s="275">
        <f t="shared" si="17"/>
        <v>1042</v>
      </c>
      <c r="C287" s="278">
        <f>SUM(C288)</f>
        <v>1042</v>
      </c>
      <c r="D287" s="278"/>
      <c r="E287" s="278"/>
      <c r="F287" s="278">
        <f>SUM(F288)</f>
        <v>0</v>
      </c>
      <c r="G287" s="195"/>
    </row>
    <row r="288" ht="24.1" customHeight="1" spans="1:7">
      <c r="A288" s="280" t="s">
        <v>438</v>
      </c>
      <c r="B288" s="275">
        <f t="shared" si="17"/>
        <v>1042</v>
      </c>
      <c r="C288" s="278">
        <v>1042</v>
      </c>
      <c r="D288" s="197"/>
      <c r="E288" s="197"/>
      <c r="F288" s="198"/>
      <c r="G288" s="195"/>
    </row>
    <row r="289" ht="24.1" customHeight="1" spans="1:7">
      <c r="A289" s="277" t="s">
        <v>439</v>
      </c>
      <c r="B289" s="275">
        <f t="shared" si="17"/>
        <v>81</v>
      </c>
      <c r="C289" s="278">
        <f>SUM(C290)</f>
        <v>42</v>
      </c>
      <c r="D289" s="278"/>
      <c r="E289" s="278"/>
      <c r="F289" s="278">
        <f>SUM(F290)</f>
        <v>39</v>
      </c>
      <c r="G289" s="195"/>
    </row>
    <row r="290" ht="24.1" customHeight="1" spans="1:7">
      <c r="A290" s="280" t="s">
        <v>440</v>
      </c>
      <c r="B290" s="275">
        <f t="shared" si="17"/>
        <v>81</v>
      </c>
      <c r="C290" s="278">
        <v>42</v>
      </c>
      <c r="D290" s="197"/>
      <c r="E290" s="197"/>
      <c r="F290" s="197">
        <v>39</v>
      </c>
      <c r="G290" s="195"/>
    </row>
    <row r="291" ht="24.1" customHeight="1" spans="1:7">
      <c r="A291" s="277" t="s">
        <v>441</v>
      </c>
      <c r="B291" s="275">
        <f t="shared" si="17"/>
        <v>750</v>
      </c>
      <c r="C291" s="278">
        <f>SUM(C292:C295)</f>
        <v>750</v>
      </c>
      <c r="D291" s="278"/>
      <c r="E291" s="278"/>
      <c r="F291" s="278">
        <f>SUM(F292:F295)</f>
        <v>0</v>
      </c>
      <c r="G291" s="195"/>
    </row>
    <row r="292" ht="24.1" customHeight="1" spans="1:7">
      <c r="A292" s="280" t="s">
        <v>229</v>
      </c>
      <c r="B292" s="275">
        <f t="shared" si="17"/>
        <v>110</v>
      </c>
      <c r="C292" s="278">
        <v>110</v>
      </c>
      <c r="D292" s="197"/>
      <c r="E292" s="197"/>
      <c r="F292" s="198"/>
      <c r="G292" s="195"/>
    </row>
    <row r="293" ht="24.1" customHeight="1" spans="1:7">
      <c r="A293" s="280" t="s">
        <v>236</v>
      </c>
      <c r="B293" s="275">
        <f t="shared" si="17"/>
        <v>71</v>
      </c>
      <c r="C293" s="278">
        <v>71</v>
      </c>
      <c r="D293" s="197"/>
      <c r="E293" s="197"/>
      <c r="F293" s="198"/>
      <c r="G293" s="195"/>
    </row>
    <row r="294" ht="24.1" customHeight="1" spans="1:7">
      <c r="A294" s="280" t="s">
        <v>290</v>
      </c>
      <c r="B294" s="275">
        <f t="shared" si="17"/>
        <v>16</v>
      </c>
      <c r="C294" s="278">
        <v>16</v>
      </c>
      <c r="D294" s="197"/>
      <c r="E294" s="197"/>
      <c r="F294" s="198"/>
      <c r="G294" s="195"/>
    </row>
    <row r="295" ht="24.1" customHeight="1" spans="1:7">
      <c r="A295" s="280" t="s">
        <v>234</v>
      </c>
      <c r="B295" s="275">
        <f t="shared" si="17"/>
        <v>553</v>
      </c>
      <c r="C295" s="278">
        <v>553</v>
      </c>
      <c r="D295" s="197"/>
      <c r="E295" s="197"/>
      <c r="F295" s="198"/>
      <c r="G295" s="195"/>
    </row>
    <row r="296" s="187" customFormat="1" ht="24.1" customHeight="1" spans="1:7">
      <c r="A296" s="277" t="s">
        <v>442</v>
      </c>
      <c r="B296" s="275">
        <f t="shared" si="17"/>
        <v>60</v>
      </c>
      <c r="C296" s="278">
        <f t="shared" ref="C296:F296" si="19">SUM(C297)</f>
        <v>0</v>
      </c>
      <c r="D296" s="278">
        <f t="shared" si="19"/>
        <v>60</v>
      </c>
      <c r="E296" s="278">
        <f t="shared" si="19"/>
        <v>0</v>
      </c>
      <c r="F296" s="278">
        <f t="shared" si="19"/>
        <v>0</v>
      </c>
      <c r="G296" s="195"/>
    </row>
    <row r="297" s="187" customFormat="1" ht="24.1" customHeight="1" spans="1:7">
      <c r="A297" s="280" t="s">
        <v>443</v>
      </c>
      <c r="B297" s="275">
        <f t="shared" si="17"/>
        <v>60</v>
      </c>
      <c r="C297" s="278"/>
      <c r="D297" s="197">
        <v>60</v>
      </c>
      <c r="E297" s="197"/>
      <c r="F297" s="198"/>
      <c r="G297" s="195"/>
    </row>
    <row r="298" ht="24.1" customHeight="1" spans="1:7">
      <c r="A298" s="277" t="s">
        <v>444</v>
      </c>
      <c r="B298" s="275">
        <f t="shared" si="17"/>
        <v>1155</v>
      </c>
      <c r="C298" s="278">
        <f>SUM(C299)</f>
        <v>1155</v>
      </c>
      <c r="D298" s="278"/>
      <c r="E298" s="278"/>
      <c r="F298" s="278">
        <f>SUM(F299)</f>
        <v>0</v>
      </c>
      <c r="G298" s="195"/>
    </row>
    <row r="299" ht="24.1" customHeight="1" spans="1:7">
      <c r="A299" s="280" t="s">
        <v>445</v>
      </c>
      <c r="B299" s="275">
        <f t="shared" si="17"/>
        <v>1155</v>
      </c>
      <c r="C299" s="278">
        <v>1155</v>
      </c>
      <c r="D299" s="197"/>
      <c r="E299" s="197"/>
      <c r="F299" s="197"/>
      <c r="G299" s="195"/>
    </row>
    <row r="300" ht="24.1" customHeight="1" spans="1:7">
      <c r="A300" s="277" t="s">
        <v>446</v>
      </c>
      <c r="B300" s="275">
        <f t="shared" si="17"/>
        <v>6533</v>
      </c>
      <c r="C300" s="278">
        <f>C301+C304+C306+C309+C311+C314+C316+C318+C320</f>
        <v>2558</v>
      </c>
      <c r="D300" s="278"/>
      <c r="E300" s="278"/>
      <c r="F300" s="278">
        <f>F301+F304+F306+F309+F311+F314+F316+F318+F320</f>
        <v>3975</v>
      </c>
      <c r="G300" s="195"/>
    </row>
    <row r="301" ht="24.1" customHeight="1" spans="1:7">
      <c r="A301" s="277" t="s">
        <v>447</v>
      </c>
      <c r="B301" s="275">
        <f t="shared" si="17"/>
        <v>1262</v>
      </c>
      <c r="C301" s="278">
        <f>SUM(C302:C303)</f>
        <v>1262</v>
      </c>
      <c r="D301" s="278"/>
      <c r="E301" s="278"/>
      <c r="F301" s="278">
        <f>SUM(F302:F303)</f>
        <v>0</v>
      </c>
      <c r="G301" s="195"/>
    </row>
    <row r="302" ht="24.1" customHeight="1" spans="1:7">
      <c r="A302" s="280" t="s">
        <v>229</v>
      </c>
      <c r="B302" s="275">
        <f t="shared" si="17"/>
        <v>48</v>
      </c>
      <c r="C302" s="278">
        <v>48</v>
      </c>
      <c r="D302" s="197"/>
      <c r="E302" s="197"/>
      <c r="F302" s="198"/>
      <c r="G302" s="195"/>
    </row>
    <row r="303" ht="24.1" customHeight="1" spans="1:7">
      <c r="A303" s="280" t="s">
        <v>448</v>
      </c>
      <c r="B303" s="275">
        <f t="shared" si="17"/>
        <v>1214</v>
      </c>
      <c r="C303" s="278">
        <v>1214</v>
      </c>
      <c r="D303" s="197"/>
      <c r="E303" s="197"/>
      <c r="F303" s="198"/>
      <c r="G303" s="195"/>
    </row>
    <row r="304" ht="24.1" customHeight="1" spans="1:7">
      <c r="A304" s="277" t="s">
        <v>449</v>
      </c>
      <c r="B304" s="275">
        <f t="shared" si="17"/>
        <v>133</v>
      </c>
      <c r="C304" s="278">
        <f>SUM(C305)</f>
        <v>133</v>
      </c>
      <c r="D304" s="278"/>
      <c r="E304" s="278"/>
      <c r="F304" s="278">
        <f>SUM(F305)</f>
        <v>0</v>
      </c>
      <c r="G304" s="195"/>
    </row>
    <row r="305" ht="24.1" customHeight="1" spans="1:7">
      <c r="A305" s="280" t="s">
        <v>450</v>
      </c>
      <c r="B305" s="275">
        <f t="shared" si="17"/>
        <v>133</v>
      </c>
      <c r="C305" s="278">
        <v>133</v>
      </c>
      <c r="D305" s="197"/>
      <c r="E305" s="197"/>
      <c r="F305" s="197"/>
      <c r="G305" s="195"/>
    </row>
    <row r="306" s="187" customFormat="1" ht="24.1" customHeight="1" spans="1:7">
      <c r="A306" s="277" t="s">
        <v>451</v>
      </c>
      <c r="B306" s="275">
        <f t="shared" si="17"/>
        <v>2839</v>
      </c>
      <c r="C306" s="278">
        <f>SUM(C307:C308)</f>
        <v>0</v>
      </c>
      <c r="D306" s="278"/>
      <c r="E306" s="278"/>
      <c r="F306" s="278">
        <f>SUM(F307:F308)</f>
        <v>2839</v>
      </c>
      <c r="G306" s="195"/>
    </row>
    <row r="307" s="187" customFormat="1" ht="24.1" customHeight="1" spans="1:7">
      <c r="A307" s="280" t="s">
        <v>452</v>
      </c>
      <c r="B307" s="275">
        <f t="shared" si="17"/>
        <v>1027</v>
      </c>
      <c r="C307" s="278"/>
      <c r="D307" s="197"/>
      <c r="E307" s="197"/>
      <c r="F307" s="197">
        <v>1027</v>
      </c>
      <c r="G307" s="195"/>
    </row>
    <row r="308" s="187" customFormat="1" ht="24.1" customHeight="1" spans="1:7">
      <c r="A308" s="280" t="s">
        <v>453</v>
      </c>
      <c r="B308" s="275">
        <f t="shared" si="17"/>
        <v>1812</v>
      </c>
      <c r="C308" s="278"/>
      <c r="D308" s="197"/>
      <c r="E308" s="197"/>
      <c r="F308" s="197">
        <v>1812</v>
      </c>
      <c r="G308" s="195"/>
    </row>
    <row r="309" s="187" customFormat="1" ht="24.1" customHeight="1" spans="1:7">
      <c r="A309" s="277" t="s">
        <v>454</v>
      </c>
      <c r="B309" s="275">
        <f t="shared" si="17"/>
        <v>5</v>
      </c>
      <c r="C309" s="278">
        <f>SUM(C310)</f>
        <v>0</v>
      </c>
      <c r="D309" s="278"/>
      <c r="E309" s="278"/>
      <c r="F309" s="278">
        <f>SUM(F310)</f>
        <v>5</v>
      </c>
      <c r="G309" s="195"/>
    </row>
    <row r="310" s="187" customFormat="1" ht="24.1" customHeight="1" spans="1:7">
      <c r="A310" s="280" t="s">
        <v>455</v>
      </c>
      <c r="B310" s="275">
        <f t="shared" si="17"/>
        <v>5</v>
      </c>
      <c r="C310" s="278"/>
      <c r="D310" s="197"/>
      <c r="E310" s="197"/>
      <c r="F310" s="197">
        <v>5</v>
      </c>
      <c r="G310" s="195"/>
    </row>
    <row r="311" ht="24.1" customHeight="1" spans="1:7">
      <c r="A311" s="277" t="s">
        <v>456</v>
      </c>
      <c r="B311" s="275">
        <f t="shared" si="17"/>
        <v>176</v>
      </c>
      <c r="C311" s="278">
        <f>SUM(C312:C313)</f>
        <v>176</v>
      </c>
      <c r="D311" s="278"/>
      <c r="E311" s="278"/>
      <c r="F311" s="278">
        <f>SUM(F312:F313)</f>
        <v>0</v>
      </c>
      <c r="G311" s="195"/>
    </row>
    <row r="312" ht="24.1" customHeight="1" spans="1:7">
      <c r="A312" s="280" t="s">
        <v>457</v>
      </c>
      <c r="B312" s="275">
        <f t="shared" si="17"/>
        <v>5</v>
      </c>
      <c r="C312" s="278">
        <v>5</v>
      </c>
      <c r="D312" s="197"/>
      <c r="E312" s="197"/>
      <c r="F312" s="197"/>
      <c r="G312" s="195"/>
    </row>
    <row r="313" ht="24.1" customHeight="1" spans="1:7">
      <c r="A313" s="280" t="s">
        <v>458</v>
      </c>
      <c r="B313" s="275">
        <f t="shared" si="17"/>
        <v>171</v>
      </c>
      <c r="C313" s="278">
        <v>171</v>
      </c>
      <c r="D313" s="197"/>
      <c r="E313" s="197"/>
      <c r="F313" s="198"/>
      <c r="G313" s="195"/>
    </row>
    <row r="314" s="187" customFormat="1" ht="24.1" customHeight="1" spans="1:7">
      <c r="A314" s="277" t="s">
        <v>459</v>
      </c>
      <c r="B314" s="275">
        <f t="shared" si="17"/>
        <v>1075</v>
      </c>
      <c r="C314" s="187">
        <f t="shared" ref="C314:C318" si="20">SUM(C315)</f>
        <v>0</v>
      </c>
      <c r="F314" s="284">
        <f t="shared" ref="F314:F318" si="21">SUM(F315)</f>
        <v>1075</v>
      </c>
      <c r="G314" s="195"/>
    </row>
    <row r="315" s="187" customFormat="1" ht="24.1" customHeight="1" spans="1:7">
      <c r="A315" s="280" t="s">
        <v>460</v>
      </c>
      <c r="B315" s="275">
        <f t="shared" si="17"/>
        <v>1075</v>
      </c>
      <c r="C315" s="278"/>
      <c r="D315" s="197"/>
      <c r="E315" s="197"/>
      <c r="F315" s="198">
        <v>1075</v>
      </c>
      <c r="G315" s="195"/>
    </row>
    <row r="316" s="187" customFormat="1" ht="24.1" customHeight="1" spans="1:7">
      <c r="A316" s="285" t="s">
        <v>461</v>
      </c>
      <c r="B316" s="275">
        <f t="shared" si="17"/>
        <v>56</v>
      </c>
      <c r="C316" s="278">
        <f t="shared" si="20"/>
        <v>0</v>
      </c>
      <c r="D316" s="278"/>
      <c r="E316" s="278"/>
      <c r="F316" s="278">
        <f t="shared" si="21"/>
        <v>56</v>
      </c>
      <c r="G316" s="195"/>
    </row>
    <row r="317" s="187" customFormat="1" ht="24.1" customHeight="1" spans="1:7">
      <c r="A317" s="280" t="s">
        <v>462</v>
      </c>
      <c r="B317" s="275">
        <f t="shared" si="17"/>
        <v>56</v>
      </c>
      <c r="C317" s="278"/>
      <c r="D317" s="197"/>
      <c r="E317" s="197"/>
      <c r="F317" s="198">
        <v>56</v>
      </c>
      <c r="G317" s="195"/>
    </row>
    <row r="318" ht="24.1" customHeight="1" spans="1:7">
      <c r="A318" s="277" t="s">
        <v>463</v>
      </c>
      <c r="B318" s="275">
        <f t="shared" si="17"/>
        <v>206</v>
      </c>
      <c r="C318" s="278">
        <f t="shared" si="20"/>
        <v>206</v>
      </c>
      <c r="D318" s="278"/>
      <c r="E318" s="278"/>
      <c r="F318" s="278">
        <f t="shared" si="21"/>
        <v>0</v>
      </c>
      <c r="G318" s="195"/>
    </row>
    <row r="319" ht="24.1" customHeight="1" spans="1:7">
      <c r="A319" s="280" t="s">
        <v>464</v>
      </c>
      <c r="B319" s="275">
        <f t="shared" si="17"/>
        <v>206</v>
      </c>
      <c r="C319" s="278">
        <v>206</v>
      </c>
      <c r="D319" s="197"/>
      <c r="E319" s="197"/>
      <c r="F319" s="198"/>
      <c r="G319" s="195"/>
    </row>
    <row r="320" ht="24.1" customHeight="1" spans="1:7">
      <c r="A320" s="277" t="s">
        <v>465</v>
      </c>
      <c r="B320" s="275">
        <f t="shared" si="17"/>
        <v>781</v>
      </c>
      <c r="C320" s="278">
        <f>SUM(C321:C324)</f>
        <v>781</v>
      </c>
      <c r="D320" s="278"/>
      <c r="E320" s="278"/>
      <c r="F320" s="278">
        <f>SUM(F321:F324)</f>
        <v>0</v>
      </c>
      <c r="G320" s="195"/>
    </row>
    <row r="321" ht="24.1" customHeight="1" spans="1:7">
      <c r="A321" s="280" t="s">
        <v>229</v>
      </c>
      <c r="B321" s="275">
        <f t="shared" si="17"/>
        <v>93</v>
      </c>
      <c r="C321" s="278">
        <v>93</v>
      </c>
      <c r="D321" s="197"/>
      <c r="E321" s="197"/>
      <c r="F321" s="198"/>
      <c r="G321" s="195"/>
    </row>
    <row r="322" ht="24.1" customHeight="1" spans="1:7">
      <c r="A322" s="280" t="s">
        <v>233</v>
      </c>
      <c r="B322" s="275">
        <f t="shared" si="17"/>
        <v>25</v>
      </c>
      <c r="C322" s="278">
        <v>25</v>
      </c>
      <c r="D322" s="197"/>
      <c r="E322" s="197"/>
      <c r="F322" s="197"/>
      <c r="G322" s="195"/>
    </row>
    <row r="323" ht="24.1" customHeight="1" spans="1:7">
      <c r="A323" s="280" t="s">
        <v>236</v>
      </c>
      <c r="B323" s="275">
        <f t="shared" si="17"/>
        <v>120</v>
      </c>
      <c r="C323" s="278">
        <v>120</v>
      </c>
      <c r="D323" s="197"/>
      <c r="E323" s="197"/>
      <c r="F323" s="198"/>
      <c r="G323" s="195"/>
    </row>
    <row r="324" ht="24.1" customHeight="1" spans="1:7">
      <c r="A324" s="280" t="s">
        <v>234</v>
      </c>
      <c r="B324" s="275">
        <f t="shared" si="17"/>
        <v>543</v>
      </c>
      <c r="C324" s="278">
        <v>543</v>
      </c>
      <c r="D324" s="197"/>
      <c r="E324" s="197"/>
      <c r="F324" s="198"/>
      <c r="G324" s="195"/>
    </row>
    <row r="325" ht="24.1" customHeight="1" spans="1:7">
      <c r="A325" s="277" t="s">
        <v>466</v>
      </c>
      <c r="B325" s="275">
        <f t="shared" si="17"/>
        <v>56662</v>
      </c>
      <c r="C325" s="278">
        <f>C326+C332+C334+C336</f>
        <v>56644</v>
      </c>
      <c r="D325" s="278"/>
      <c r="E325" s="278"/>
      <c r="F325" s="278">
        <f>F326+F332+F334+F336</f>
        <v>18</v>
      </c>
      <c r="G325" s="195"/>
    </row>
    <row r="326" ht="24.1" customHeight="1" spans="1:7">
      <c r="A326" s="277" t="s">
        <v>467</v>
      </c>
      <c r="B326" s="275">
        <f t="shared" ref="B326:B389" si="22">C326+D326+E326+F326</f>
        <v>18185</v>
      </c>
      <c r="C326" s="278">
        <f>SUM(C327:C331)</f>
        <v>18185</v>
      </c>
      <c r="D326" s="278"/>
      <c r="E326" s="278"/>
      <c r="F326" s="278">
        <f>SUM(F327:F331)</f>
        <v>0</v>
      </c>
      <c r="G326" s="195"/>
    </row>
    <row r="327" ht="24.1" customHeight="1" spans="1:7">
      <c r="A327" s="280" t="s">
        <v>229</v>
      </c>
      <c r="B327" s="275">
        <f t="shared" si="22"/>
        <v>115</v>
      </c>
      <c r="C327" s="278">
        <v>115</v>
      </c>
      <c r="D327" s="197"/>
      <c r="E327" s="197"/>
      <c r="F327" s="198"/>
      <c r="G327" s="195"/>
    </row>
    <row r="328" ht="24.1" customHeight="1" spans="1:7">
      <c r="A328" s="280" t="s">
        <v>233</v>
      </c>
      <c r="B328" s="275">
        <f t="shared" si="22"/>
        <v>70</v>
      </c>
      <c r="C328" s="278">
        <v>70</v>
      </c>
      <c r="D328" s="197"/>
      <c r="E328" s="197"/>
      <c r="F328" s="197"/>
      <c r="G328" s="195"/>
    </row>
    <row r="329" ht="24.1" customHeight="1" spans="1:7">
      <c r="A329" s="280" t="s">
        <v>236</v>
      </c>
      <c r="B329" s="275">
        <f t="shared" si="22"/>
        <v>841</v>
      </c>
      <c r="C329" s="278">
        <v>841</v>
      </c>
      <c r="D329" s="197"/>
      <c r="E329" s="197"/>
      <c r="F329" s="198"/>
      <c r="G329" s="195"/>
    </row>
    <row r="330" ht="24.1" customHeight="1" spans="1:7">
      <c r="A330" s="280" t="s">
        <v>468</v>
      </c>
      <c r="B330" s="275">
        <f t="shared" si="22"/>
        <v>548</v>
      </c>
      <c r="C330" s="278">
        <v>548</v>
      </c>
      <c r="D330" s="197"/>
      <c r="E330" s="197"/>
      <c r="F330" s="197"/>
      <c r="G330" s="195"/>
    </row>
    <row r="331" ht="24.1" customHeight="1" spans="1:7">
      <c r="A331" s="280" t="s">
        <v>469</v>
      </c>
      <c r="B331" s="275">
        <f t="shared" si="22"/>
        <v>16611</v>
      </c>
      <c r="C331" s="278">
        <v>16611</v>
      </c>
      <c r="D331" s="197"/>
      <c r="E331" s="197"/>
      <c r="F331" s="197"/>
      <c r="G331" s="195"/>
    </row>
    <row r="332" ht="24.1" customHeight="1" spans="1:7">
      <c r="A332" s="277" t="s">
        <v>470</v>
      </c>
      <c r="B332" s="275">
        <f t="shared" si="22"/>
        <v>10889</v>
      </c>
      <c r="C332" s="278">
        <f t="shared" ref="C332:C336" si="23">SUM(C333)</f>
        <v>10871</v>
      </c>
      <c r="D332" s="278"/>
      <c r="E332" s="278"/>
      <c r="F332" s="278">
        <f t="shared" ref="F332:F336" si="24">SUM(F333)</f>
        <v>18</v>
      </c>
      <c r="G332" s="195"/>
    </row>
    <row r="333" ht="24.1" customHeight="1" spans="1:7">
      <c r="A333" s="280" t="s">
        <v>471</v>
      </c>
      <c r="B333" s="275">
        <f t="shared" si="22"/>
        <v>10889</v>
      </c>
      <c r="C333" s="278">
        <v>10871</v>
      </c>
      <c r="D333" s="197"/>
      <c r="E333" s="197"/>
      <c r="F333" s="198">
        <v>18</v>
      </c>
      <c r="G333" s="195"/>
    </row>
    <row r="334" ht="24.1" customHeight="1" spans="1:7">
      <c r="A334" s="277" t="s">
        <v>472</v>
      </c>
      <c r="B334" s="275">
        <f t="shared" si="22"/>
        <v>13088</v>
      </c>
      <c r="C334" s="278">
        <f t="shared" si="23"/>
        <v>13088</v>
      </c>
      <c r="D334" s="278"/>
      <c r="E334" s="278"/>
      <c r="F334" s="278">
        <f t="shared" si="24"/>
        <v>0</v>
      </c>
      <c r="G334" s="195"/>
    </row>
    <row r="335" ht="24.1" customHeight="1" spans="1:7">
      <c r="A335" s="280" t="s">
        <v>473</v>
      </c>
      <c r="B335" s="275">
        <f t="shared" si="22"/>
        <v>13088</v>
      </c>
      <c r="C335" s="278">
        <v>13088</v>
      </c>
      <c r="D335" s="197"/>
      <c r="E335" s="197"/>
      <c r="F335" s="198"/>
      <c r="G335" s="195"/>
    </row>
    <row r="336" ht="24.1" customHeight="1" spans="1:7">
      <c r="A336" s="277" t="s">
        <v>474</v>
      </c>
      <c r="B336" s="275">
        <f t="shared" si="22"/>
        <v>14500</v>
      </c>
      <c r="C336" s="278">
        <f t="shared" si="23"/>
        <v>14500</v>
      </c>
      <c r="D336" s="278"/>
      <c r="E336" s="278"/>
      <c r="F336" s="278">
        <f t="shared" si="24"/>
        <v>0</v>
      </c>
      <c r="G336" s="195"/>
    </row>
    <row r="337" ht="24.1" customHeight="1" spans="1:7">
      <c r="A337" s="280" t="s">
        <v>475</v>
      </c>
      <c r="B337" s="275">
        <f t="shared" si="22"/>
        <v>14500</v>
      </c>
      <c r="C337" s="278">
        <v>14500</v>
      </c>
      <c r="D337" s="197"/>
      <c r="E337" s="197"/>
      <c r="F337" s="197"/>
      <c r="G337" s="195"/>
    </row>
    <row r="338" s="187" customFormat="1" ht="24.1" customHeight="1" spans="1:7">
      <c r="A338" s="277" t="s">
        <v>476</v>
      </c>
      <c r="B338" s="275">
        <f t="shared" si="22"/>
        <v>60328</v>
      </c>
      <c r="C338" s="278">
        <f t="shared" ref="C338:F338" si="25">C339+C351+C360+C368+C376+C381+C384+C386</f>
        <v>50376</v>
      </c>
      <c r="D338" s="278">
        <f t="shared" si="25"/>
        <v>887</v>
      </c>
      <c r="E338" s="278">
        <f t="shared" si="25"/>
        <v>0</v>
      </c>
      <c r="F338" s="278">
        <f t="shared" si="25"/>
        <v>9065</v>
      </c>
      <c r="G338" s="195"/>
    </row>
    <row r="339" ht="24.1" customHeight="1" spans="1:7">
      <c r="A339" s="277" t="s">
        <v>477</v>
      </c>
      <c r="B339" s="275">
        <f t="shared" si="22"/>
        <v>22814</v>
      </c>
      <c r="C339" s="278">
        <f>SUM(C340:C350)</f>
        <v>20400</v>
      </c>
      <c r="D339" s="278"/>
      <c r="E339" s="278"/>
      <c r="F339" s="278">
        <f>SUM(F340:F350)</f>
        <v>2414</v>
      </c>
      <c r="G339" s="195"/>
    </row>
    <row r="340" ht="24.1" customHeight="1" spans="1:7">
      <c r="A340" s="280" t="s">
        <v>229</v>
      </c>
      <c r="B340" s="275">
        <f t="shared" si="22"/>
        <v>66</v>
      </c>
      <c r="C340" s="278">
        <v>66</v>
      </c>
      <c r="D340" s="197"/>
      <c r="E340" s="197"/>
      <c r="F340" s="198"/>
      <c r="G340" s="195"/>
    </row>
    <row r="341" ht="24.1" customHeight="1" spans="1:7">
      <c r="A341" s="280" t="s">
        <v>236</v>
      </c>
      <c r="B341" s="275">
        <f t="shared" si="22"/>
        <v>17</v>
      </c>
      <c r="C341" s="278">
        <v>17</v>
      </c>
      <c r="D341" s="197"/>
      <c r="E341" s="197"/>
      <c r="F341" s="197"/>
      <c r="G341" s="195"/>
    </row>
    <row r="342" ht="24.1" customHeight="1" spans="1:7">
      <c r="A342" s="280" t="s">
        <v>234</v>
      </c>
      <c r="B342" s="275">
        <f t="shared" si="22"/>
        <v>905</v>
      </c>
      <c r="C342" s="278">
        <v>905</v>
      </c>
      <c r="D342" s="197"/>
      <c r="E342" s="197"/>
      <c r="F342" s="198"/>
      <c r="G342" s="195"/>
    </row>
    <row r="343" ht="24.1" customHeight="1" spans="1:7">
      <c r="A343" s="280" t="s">
        <v>478</v>
      </c>
      <c r="B343" s="275">
        <f t="shared" si="22"/>
        <v>165</v>
      </c>
      <c r="C343" s="278">
        <v>25</v>
      </c>
      <c r="D343" s="197"/>
      <c r="E343" s="197"/>
      <c r="F343" s="198">
        <v>140</v>
      </c>
      <c r="G343" s="195"/>
    </row>
    <row r="344" ht="24.1" customHeight="1" spans="1:7">
      <c r="A344" s="280" t="s">
        <v>479</v>
      </c>
      <c r="B344" s="275">
        <f t="shared" si="22"/>
        <v>191</v>
      </c>
      <c r="C344" s="278">
        <v>182</v>
      </c>
      <c r="D344" s="197"/>
      <c r="E344" s="197"/>
      <c r="F344" s="197">
        <v>9</v>
      </c>
      <c r="G344" s="195"/>
    </row>
    <row r="345" ht="24.1" customHeight="1" spans="1:7">
      <c r="A345" s="280" t="s">
        <v>480</v>
      </c>
      <c r="B345" s="275">
        <f t="shared" si="22"/>
        <v>660</v>
      </c>
      <c r="C345" s="278">
        <v>256</v>
      </c>
      <c r="D345" s="197"/>
      <c r="E345" s="197"/>
      <c r="F345" s="198">
        <v>404</v>
      </c>
      <c r="G345" s="195"/>
    </row>
    <row r="346" ht="24.1" customHeight="1" spans="1:7">
      <c r="A346" s="280" t="s">
        <v>481</v>
      </c>
      <c r="B346" s="275">
        <f t="shared" si="22"/>
        <v>3668</v>
      </c>
      <c r="C346" s="278">
        <v>3600</v>
      </c>
      <c r="D346" s="197"/>
      <c r="E346" s="197"/>
      <c r="F346" s="197">
        <v>68</v>
      </c>
      <c r="G346" s="195"/>
    </row>
    <row r="347" ht="24.1" customHeight="1" spans="1:7">
      <c r="A347" s="280" t="s">
        <v>482</v>
      </c>
      <c r="B347" s="275">
        <f t="shared" si="22"/>
        <v>36</v>
      </c>
      <c r="C347" s="278"/>
      <c r="D347" s="197"/>
      <c r="E347" s="197"/>
      <c r="F347" s="197">
        <v>36</v>
      </c>
      <c r="G347" s="195"/>
    </row>
    <row r="348" s="187" customFormat="1" ht="24.1" customHeight="1" spans="1:7">
      <c r="A348" s="280" t="s">
        <v>483</v>
      </c>
      <c r="B348" s="275">
        <f t="shared" si="22"/>
        <v>842</v>
      </c>
      <c r="C348" s="278"/>
      <c r="D348" s="197"/>
      <c r="E348" s="197"/>
      <c r="F348" s="197">
        <v>842</v>
      </c>
      <c r="G348" s="195"/>
    </row>
    <row r="349" ht="24.1" customHeight="1" spans="1:7">
      <c r="A349" s="280" t="s">
        <v>484</v>
      </c>
      <c r="B349" s="275">
        <f t="shared" si="22"/>
        <v>14412</v>
      </c>
      <c r="C349" s="278">
        <v>14412</v>
      </c>
      <c r="D349" s="197"/>
      <c r="E349" s="197"/>
      <c r="F349" s="198"/>
      <c r="G349" s="195"/>
    </row>
    <row r="350" ht="24.1" customHeight="1" spans="1:7">
      <c r="A350" s="280" t="s">
        <v>485</v>
      </c>
      <c r="B350" s="275">
        <f t="shared" si="22"/>
        <v>1852</v>
      </c>
      <c r="C350" s="278">
        <v>937</v>
      </c>
      <c r="D350" s="197"/>
      <c r="E350" s="197"/>
      <c r="F350" s="198">
        <v>915</v>
      </c>
      <c r="G350" s="195"/>
    </row>
    <row r="351" ht="24.1" customHeight="1" spans="1:7">
      <c r="A351" s="277" t="s">
        <v>486</v>
      </c>
      <c r="B351" s="275">
        <f t="shared" si="22"/>
        <v>13728</v>
      </c>
      <c r="C351" s="278">
        <f>SUM(C352:C359)</f>
        <v>10555</v>
      </c>
      <c r="D351" s="278"/>
      <c r="E351" s="278"/>
      <c r="F351" s="278">
        <f>SUM(F352:F359)</f>
        <v>3173</v>
      </c>
      <c r="G351" s="195"/>
    </row>
    <row r="352" ht="24.1" customHeight="1" spans="1:7">
      <c r="A352" s="280" t="s">
        <v>229</v>
      </c>
      <c r="B352" s="275">
        <f t="shared" si="22"/>
        <v>54</v>
      </c>
      <c r="C352" s="278">
        <v>54</v>
      </c>
      <c r="D352" s="197"/>
      <c r="E352" s="197"/>
      <c r="F352" s="198"/>
      <c r="G352" s="195"/>
    </row>
    <row r="353" ht="24.1" customHeight="1" spans="1:7">
      <c r="A353" s="280" t="s">
        <v>236</v>
      </c>
      <c r="B353" s="275">
        <f t="shared" si="22"/>
        <v>379</v>
      </c>
      <c r="C353" s="278">
        <v>379</v>
      </c>
      <c r="D353" s="197"/>
      <c r="E353" s="197"/>
      <c r="F353" s="197"/>
      <c r="G353" s="195"/>
    </row>
    <row r="354" ht="24.1" customHeight="1" spans="1:7">
      <c r="A354" s="280" t="s">
        <v>487</v>
      </c>
      <c r="B354" s="275">
        <f t="shared" si="22"/>
        <v>1137</v>
      </c>
      <c r="C354" s="278">
        <v>1137</v>
      </c>
      <c r="D354" s="197"/>
      <c r="E354" s="197"/>
      <c r="F354" s="197"/>
      <c r="G354" s="195"/>
    </row>
    <row r="355" ht="24.1" customHeight="1" spans="1:7">
      <c r="A355" s="280" t="s">
        <v>488</v>
      </c>
      <c r="B355" s="275">
        <f t="shared" si="22"/>
        <v>3895</v>
      </c>
      <c r="C355" s="278">
        <v>3823</v>
      </c>
      <c r="D355" s="197"/>
      <c r="E355" s="197"/>
      <c r="F355" s="198">
        <v>72</v>
      </c>
      <c r="G355" s="195"/>
    </row>
    <row r="356" ht="24.1" customHeight="1" spans="1:7">
      <c r="A356" s="280" t="s">
        <v>489</v>
      </c>
      <c r="B356" s="275">
        <f t="shared" si="22"/>
        <v>496</v>
      </c>
      <c r="C356" s="278">
        <v>261</v>
      </c>
      <c r="D356" s="197"/>
      <c r="E356" s="197"/>
      <c r="F356" s="198">
        <v>235</v>
      </c>
      <c r="G356" s="195"/>
    </row>
    <row r="357" ht="24.1" customHeight="1" spans="1:7">
      <c r="A357" s="280" t="s">
        <v>490</v>
      </c>
      <c r="B357" s="275">
        <f t="shared" si="22"/>
        <v>649</v>
      </c>
      <c r="C357" s="278">
        <v>649</v>
      </c>
      <c r="D357" s="197"/>
      <c r="E357" s="197"/>
      <c r="F357" s="198"/>
      <c r="G357" s="195"/>
    </row>
    <row r="358" ht="24.1" customHeight="1" spans="1:7">
      <c r="A358" s="280" t="s">
        <v>491</v>
      </c>
      <c r="B358" s="275">
        <f t="shared" si="22"/>
        <v>4049</v>
      </c>
      <c r="C358" s="278">
        <v>4049</v>
      </c>
      <c r="D358" s="197"/>
      <c r="E358" s="197"/>
      <c r="F358" s="198"/>
      <c r="G358" s="195"/>
    </row>
    <row r="359" ht="24.1" customHeight="1" spans="1:7">
      <c r="A359" s="280" t="s">
        <v>492</v>
      </c>
      <c r="B359" s="275">
        <f t="shared" si="22"/>
        <v>3069</v>
      </c>
      <c r="C359" s="278">
        <v>203</v>
      </c>
      <c r="D359" s="197"/>
      <c r="E359" s="197"/>
      <c r="F359" s="198">
        <v>2866</v>
      </c>
      <c r="G359" s="195"/>
    </row>
    <row r="360" ht="24.1" customHeight="1" spans="1:7">
      <c r="A360" s="277" t="s">
        <v>493</v>
      </c>
      <c r="B360" s="275">
        <f t="shared" si="22"/>
        <v>7687</v>
      </c>
      <c r="C360" s="278">
        <f>SUM(C361:C367)</f>
        <v>4852</v>
      </c>
      <c r="D360" s="278"/>
      <c r="E360" s="278"/>
      <c r="F360" s="278">
        <f>SUM(F361:F367)</f>
        <v>2835</v>
      </c>
      <c r="G360" s="195"/>
    </row>
    <row r="361" ht="24.1" customHeight="1" spans="1:7">
      <c r="A361" s="280" t="s">
        <v>229</v>
      </c>
      <c r="B361" s="275">
        <f t="shared" si="22"/>
        <v>50</v>
      </c>
      <c r="C361" s="278">
        <v>50</v>
      </c>
      <c r="D361" s="197"/>
      <c r="E361" s="197"/>
      <c r="F361" s="198"/>
      <c r="G361" s="195"/>
    </row>
    <row r="362" ht="24.1" customHeight="1" spans="1:7">
      <c r="A362" s="280" t="s">
        <v>236</v>
      </c>
      <c r="B362" s="275">
        <f t="shared" si="22"/>
        <v>72</v>
      </c>
      <c r="C362" s="278">
        <v>72</v>
      </c>
      <c r="D362" s="197"/>
      <c r="E362" s="197"/>
      <c r="F362" s="197"/>
      <c r="G362" s="195"/>
    </row>
    <row r="363" ht="24.1" customHeight="1" spans="1:7">
      <c r="A363" s="280" t="s">
        <v>494</v>
      </c>
      <c r="B363" s="275">
        <f t="shared" si="22"/>
        <v>389</v>
      </c>
      <c r="C363" s="278">
        <v>389</v>
      </c>
      <c r="D363" s="197"/>
      <c r="E363" s="197"/>
      <c r="F363" s="197"/>
      <c r="G363" s="195"/>
    </row>
    <row r="364" ht="24.1" customHeight="1" spans="1:7">
      <c r="A364" s="280" t="s">
        <v>495</v>
      </c>
      <c r="B364" s="275">
        <f t="shared" si="22"/>
        <v>1981</v>
      </c>
      <c r="C364" s="278"/>
      <c r="D364" s="197"/>
      <c r="E364" s="197"/>
      <c r="F364" s="197">
        <v>1981</v>
      </c>
      <c r="G364" s="195"/>
    </row>
    <row r="365" ht="24.1" customHeight="1" spans="1:7">
      <c r="A365" s="280" t="s">
        <v>496</v>
      </c>
      <c r="B365" s="275">
        <f t="shared" si="22"/>
        <v>906</v>
      </c>
      <c r="C365" s="278">
        <v>903</v>
      </c>
      <c r="D365" s="197"/>
      <c r="E365" s="197"/>
      <c r="F365" s="198">
        <v>3</v>
      </c>
      <c r="G365" s="195"/>
    </row>
    <row r="366" ht="24.1" customHeight="1" spans="1:7">
      <c r="A366" s="280" t="s">
        <v>497</v>
      </c>
      <c r="B366" s="275">
        <f t="shared" si="22"/>
        <v>428</v>
      </c>
      <c r="C366" s="278">
        <v>428</v>
      </c>
      <c r="D366" s="197"/>
      <c r="E366" s="197"/>
      <c r="F366" s="198"/>
      <c r="G366" s="195"/>
    </row>
    <row r="367" ht="24.1" customHeight="1" spans="1:7">
      <c r="A367" s="280" t="s">
        <v>498</v>
      </c>
      <c r="B367" s="275">
        <f t="shared" si="22"/>
        <v>3861</v>
      </c>
      <c r="C367" s="278">
        <v>3010</v>
      </c>
      <c r="D367" s="197"/>
      <c r="E367" s="197"/>
      <c r="F367" s="198">
        <v>851</v>
      </c>
      <c r="G367" s="195"/>
    </row>
    <row r="368" ht="24.1" customHeight="1" spans="1:7">
      <c r="A368" s="277" t="s">
        <v>499</v>
      </c>
      <c r="B368" s="275">
        <f t="shared" si="22"/>
        <v>11891</v>
      </c>
      <c r="C368" s="278">
        <f>SUM(C369:C375)</f>
        <v>11891</v>
      </c>
      <c r="D368" s="278"/>
      <c r="E368" s="278"/>
      <c r="F368" s="278">
        <f>SUM(F369:F375)</f>
        <v>0</v>
      </c>
      <c r="G368" s="195"/>
    </row>
    <row r="369" ht="24.1" customHeight="1" spans="1:7">
      <c r="A369" s="280" t="s">
        <v>229</v>
      </c>
      <c r="B369" s="275">
        <f t="shared" si="22"/>
        <v>25</v>
      </c>
      <c r="C369" s="278">
        <v>25</v>
      </c>
      <c r="D369" s="197"/>
      <c r="E369" s="197"/>
      <c r="F369" s="198"/>
      <c r="G369" s="195"/>
    </row>
    <row r="370" ht="24.1" customHeight="1" spans="1:7">
      <c r="A370" s="280" t="s">
        <v>233</v>
      </c>
      <c r="B370" s="275">
        <f t="shared" si="22"/>
        <v>25</v>
      </c>
      <c r="C370" s="278">
        <v>25</v>
      </c>
      <c r="D370" s="197"/>
      <c r="E370" s="197"/>
      <c r="F370" s="198"/>
      <c r="G370" s="195"/>
    </row>
    <row r="371" ht="24.1" customHeight="1" spans="1:7">
      <c r="A371" s="280" t="s">
        <v>500</v>
      </c>
      <c r="B371" s="275">
        <f t="shared" si="22"/>
        <v>2714</v>
      </c>
      <c r="C371" s="278">
        <v>2714</v>
      </c>
      <c r="D371" s="197"/>
      <c r="E371" s="197"/>
      <c r="F371" s="198"/>
      <c r="G371" s="195"/>
    </row>
    <row r="372" ht="24.1" customHeight="1" spans="1:7">
      <c r="A372" s="280" t="s">
        <v>501</v>
      </c>
      <c r="B372" s="275">
        <f t="shared" si="22"/>
        <v>4371</v>
      </c>
      <c r="C372" s="278">
        <v>4371</v>
      </c>
      <c r="D372" s="197"/>
      <c r="E372" s="197"/>
      <c r="F372" s="198"/>
      <c r="G372" s="195"/>
    </row>
    <row r="373" ht="24.1" customHeight="1" spans="1:7">
      <c r="A373" s="280" t="s">
        <v>502</v>
      </c>
      <c r="B373" s="275">
        <f t="shared" si="22"/>
        <v>3587</v>
      </c>
      <c r="C373" s="278">
        <v>3587</v>
      </c>
      <c r="D373" s="197"/>
      <c r="E373" s="197"/>
      <c r="F373" s="198"/>
      <c r="G373" s="195"/>
    </row>
    <row r="374" ht="24.1" customHeight="1" spans="1:7">
      <c r="A374" s="280" t="s">
        <v>234</v>
      </c>
      <c r="B374" s="275">
        <f t="shared" si="22"/>
        <v>29</v>
      </c>
      <c r="C374" s="278">
        <v>29</v>
      </c>
      <c r="D374" s="197"/>
      <c r="E374" s="197"/>
      <c r="F374" s="197"/>
      <c r="G374" s="195"/>
    </row>
    <row r="375" ht="24.1" customHeight="1" spans="1:7">
      <c r="A375" s="280" t="s">
        <v>503</v>
      </c>
      <c r="B375" s="275">
        <f t="shared" si="22"/>
        <v>1140</v>
      </c>
      <c r="C375" s="278">
        <v>1140</v>
      </c>
      <c r="D375" s="197"/>
      <c r="E375" s="197"/>
      <c r="F375" s="198"/>
      <c r="G375" s="195"/>
    </row>
    <row r="376" s="187" customFormat="1" ht="24.1" customHeight="1" spans="1:7">
      <c r="A376" s="277" t="s">
        <v>504</v>
      </c>
      <c r="B376" s="275">
        <f t="shared" si="22"/>
        <v>2450</v>
      </c>
      <c r="C376" s="278">
        <f t="shared" ref="C376:F376" si="26">SUM(C377:C380)</f>
        <v>1463</v>
      </c>
      <c r="D376" s="278">
        <f t="shared" si="26"/>
        <v>887</v>
      </c>
      <c r="E376" s="278">
        <f t="shared" si="26"/>
        <v>0</v>
      </c>
      <c r="F376" s="278">
        <f t="shared" si="26"/>
        <v>100</v>
      </c>
      <c r="G376" s="195"/>
    </row>
    <row r="377" s="187" customFormat="1" ht="24.1" customHeight="1" spans="1:7">
      <c r="A377" s="280" t="s">
        <v>505</v>
      </c>
      <c r="B377" s="275">
        <f t="shared" si="22"/>
        <v>987</v>
      </c>
      <c r="C377" s="278"/>
      <c r="D377" s="197">
        <v>887</v>
      </c>
      <c r="E377" s="197"/>
      <c r="F377" s="198">
        <v>100</v>
      </c>
      <c r="G377" s="195"/>
    </row>
    <row r="378" ht="24.1" customHeight="1" spans="1:7">
      <c r="A378" s="280" t="s">
        <v>506</v>
      </c>
      <c r="B378" s="275">
        <f t="shared" si="22"/>
        <v>1199</v>
      </c>
      <c r="C378" s="278">
        <v>1199</v>
      </c>
      <c r="D378" s="197"/>
      <c r="E378" s="197"/>
      <c r="F378" s="198"/>
      <c r="G378" s="195"/>
    </row>
    <row r="379" ht="24.1" customHeight="1" spans="1:7">
      <c r="A379" s="280" t="s">
        <v>507</v>
      </c>
      <c r="B379" s="275">
        <f t="shared" si="22"/>
        <v>33</v>
      </c>
      <c r="C379" s="278">
        <v>33</v>
      </c>
      <c r="D379" s="197"/>
      <c r="E379" s="197"/>
      <c r="F379" s="198"/>
      <c r="G379" s="195"/>
    </row>
    <row r="380" ht="24.1" customHeight="1" spans="1:7">
      <c r="A380" s="280" t="s">
        <v>508</v>
      </c>
      <c r="B380" s="275">
        <f t="shared" si="22"/>
        <v>231</v>
      </c>
      <c r="C380" s="278">
        <v>231</v>
      </c>
      <c r="D380" s="197"/>
      <c r="E380" s="197"/>
      <c r="F380" s="198"/>
      <c r="G380" s="195"/>
    </row>
    <row r="381" ht="24.1" customHeight="1" spans="1:7">
      <c r="A381" s="277" t="s">
        <v>509</v>
      </c>
      <c r="B381" s="275">
        <f t="shared" si="22"/>
        <v>1451</v>
      </c>
      <c r="C381" s="278">
        <f>SUM(C382:C383)</f>
        <v>915</v>
      </c>
      <c r="D381" s="278"/>
      <c r="E381" s="278"/>
      <c r="F381" s="278">
        <f>SUM(F382:F383)</f>
        <v>536</v>
      </c>
      <c r="G381" s="195"/>
    </row>
    <row r="382" ht="24.1" customHeight="1" spans="1:7">
      <c r="A382" s="280" t="s">
        <v>510</v>
      </c>
      <c r="B382" s="275">
        <f t="shared" si="22"/>
        <v>850</v>
      </c>
      <c r="C382" s="278">
        <v>850</v>
      </c>
      <c r="D382" s="197"/>
      <c r="E382" s="197"/>
      <c r="F382" s="198"/>
      <c r="G382" s="195"/>
    </row>
    <row r="383" ht="24.1" customHeight="1" spans="1:7">
      <c r="A383" s="280" t="s">
        <v>511</v>
      </c>
      <c r="B383" s="275">
        <f t="shared" si="22"/>
        <v>601</v>
      </c>
      <c r="C383" s="278">
        <v>65</v>
      </c>
      <c r="D383" s="197"/>
      <c r="E383" s="197"/>
      <c r="F383" s="198">
        <v>536</v>
      </c>
      <c r="G383" s="195"/>
    </row>
    <row r="384" ht="24.1" customHeight="1" spans="1:7">
      <c r="A384" s="285" t="s">
        <v>512</v>
      </c>
      <c r="B384" s="275">
        <f t="shared" si="22"/>
        <v>7</v>
      </c>
      <c r="C384" s="278">
        <f t="shared" ref="C384:F384" si="27">SUM(C385)</f>
        <v>0</v>
      </c>
      <c r="D384" s="278"/>
      <c r="E384" s="278">
        <f t="shared" si="27"/>
        <v>0</v>
      </c>
      <c r="F384" s="278">
        <f t="shared" si="27"/>
        <v>7</v>
      </c>
      <c r="G384" s="195"/>
    </row>
    <row r="385" ht="24.1" customHeight="1" spans="1:7">
      <c r="A385" s="280" t="s">
        <v>513</v>
      </c>
      <c r="B385" s="275">
        <f t="shared" si="22"/>
        <v>7</v>
      </c>
      <c r="C385" s="278"/>
      <c r="D385" s="197"/>
      <c r="E385" s="197"/>
      <c r="F385" s="198">
        <v>7</v>
      </c>
      <c r="G385" s="195"/>
    </row>
    <row r="386" ht="24.1" customHeight="1" spans="1:7">
      <c r="A386" s="277" t="s">
        <v>514</v>
      </c>
      <c r="B386" s="275">
        <f t="shared" si="22"/>
        <v>300</v>
      </c>
      <c r="C386" s="278">
        <f>SUM(C387)</f>
        <v>300</v>
      </c>
      <c r="D386" s="197"/>
      <c r="E386" s="197"/>
      <c r="F386" s="198"/>
      <c r="G386" s="195"/>
    </row>
    <row r="387" ht="24.1" customHeight="1" spans="1:7">
      <c r="A387" s="280" t="s">
        <v>515</v>
      </c>
      <c r="B387" s="275">
        <f t="shared" si="22"/>
        <v>300</v>
      </c>
      <c r="C387" s="278">
        <v>300</v>
      </c>
      <c r="D387" s="197"/>
      <c r="E387" s="197"/>
      <c r="F387" s="197"/>
      <c r="G387" s="195"/>
    </row>
    <row r="388" s="187" customFormat="1" ht="24.1" customHeight="1" spans="1:7">
      <c r="A388" s="277" t="s">
        <v>516</v>
      </c>
      <c r="B388" s="275">
        <f t="shared" si="22"/>
        <v>8903</v>
      </c>
      <c r="C388" s="278">
        <f t="shared" ref="C388:F388" si="28">C389+C396+C399</f>
        <v>7418</v>
      </c>
      <c r="D388" s="278">
        <f t="shared" si="28"/>
        <v>243</v>
      </c>
      <c r="E388" s="278">
        <f t="shared" si="28"/>
        <v>0</v>
      </c>
      <c r="F388" s="278">
        <f t="shared" si="28"/>
        <v>1242</v>
      </c>
      <c r="G388" s="195"/>
    </row>
    <row r="389" ht="24.1" customHeight="1" spans="1:7">
      <c r="A389" s="277" t="s">
        <v>517</v>
      </c>
      <c r="B389" s="275">
        <f t="shared" si="22"/>
        <v>8162</v>
      </c>
      <c r="C389" s="278">
        <f t="shared" ref="C389:F389" si="29">SUM(C390:C395)</f>
        <v>7418</v>
      </c>
      <c r="D389" s="278">
        <f t="shared" si="29"/>
        <v>0</v>
      </c>
      <c r="E389" s="278">
        <f t="shared" si="29"/>
        <v>0</v>
      </c>
      <c r="F389" s="278">
        <f t="shared" si="29"/>
        <v>744</v>
      </c>
      <c r="G389" s="195"/>
    </row>
    <row r="390" ht="24.1" customHeight="1" spans="1:7">
      <c r="A390" s="280" t="s">
        <v>229</v>
      </c>
      <c r="B390" s="275">
        <f t="shared" ref="B390:B453" si="30">C390+D390+E390+F390</f>
        <v>735</v>
      </c>
      <c r="C390" s="278">
        <v>735</v>
      </c>
      <c r="D390" s="197"/>
      <c r="E390" s="197"/>
      <c r="F390" s="198"/>
      <c r="G390" s="195"/>
    </row>
    <row r="391" s="187" customFormat="1" ht="24.1" customHeight="1" spans="1:7">
      <c r="A391" s="280" t="s">
        <v>518</v>
      </c>
      <c r="B391" s="275">
        <f t="shared" si="30"/>
        <v>5133</v>
      </c>
      <c r="C391" s="278">
        <f>5049-243</f>
        <v>4806</v>
      </c>
      <c r="D391" s="197"/>
      <c r="E391" s="197"/>
      <c r="F391" s="198">
        <v>327</v>
      </c>
      <c r="G391" s="195"/>
    </row>
    <row r="392" s="187" customFormat="1" ht="24.1" customHeight="1" spans="1:7">
      <c r="A392" s="280" t="s">
        <v>519</v>
      </c>
      <c r="B392" s="275">
        <f t="shared" si="30"/>
        <v>929</v>
      </c>
      <c r="C392" s="278">
        <v>690</v>
      </c>
      <c r="D392" s="197"/>
      <c r="E392" s="197"/>
      <c r="F392" s="198">
        <v>239</v>
      </c>
      <c r="G392" s="195"/>
    </row>
    <row r="393" ht="24.1" customHeight="1" spans="1:7">
      <c r="A393" s="280" t="s">
        <v>520</v>
      </c>
      <c r="B393" s="275">
        <f t="shared" si="30"/>
        <v>755</v>
      </c>
      <c r="C393" s="278">
        <v>577</v>
      </c>
      <c r="D393" s="197"/>
      <c r="E393" s="197"/>
      <c r="F393" s="198">
        <v>178</v>
      </c>
      <c r="G393" s="195"/>
    </row>
    <row r="394" ht="24.1" customHeight="1" spans="1:7">
      <c r="A394" s="280" t="s">
        <v>521</v>
      </c>
      <c r="B394" s="275">
        <f t="shared" si="30"/>
        <v>605</v>
      </c>
      <c r="C394" s="278">
        <v>605</v>
      </c>
      <c r="D394" s="197"/>
      <c r="E394" s="197"/>
      <c r="F394" s="198"/>
      <c r="G394" s="195"/>
    </row>
    <row r="395" s="187" customFormat="1" ht="24.1" customHeight="1" spans="1:7">
      <c r="A395" s="280" t="s">
        <v>522</v>
      </c>
      <c r="B395" s="275">
        <f t="shared" si="30"/>
        <v>5</v>
      </c>
      <c r="C395" s="278">
        <v>5</v>
      </c>
      <c r="D395" s="197"/>
      <c r="E395" s="197"/>
      <c r="F395" s="198"/>
      <c r="G395" s="195"/>
    </row>
    <row r="396" ht="24.1" customHeight="1" spans="1:7">
      <c r="A396" s="285" t="s">
        <v>523</v>
      </c>
      <c r="B396" s="275">
        <f t="shared" si="30"/>
        <v>336</v>
      </c>
      <c r="C396" s="278">
        <f t="shared" ref="C396:F396" si="31">SUM(C397:C398)</f>
        <v>0</v>
      </c>
      <c r="D396" s="278"/>
      <c r="E396" s="278">
        <f t="shared" si="31"/>
        <v>0</v>
      </c>
      <c r="F396" s="278">
        <f t="shared" si="31"/>
        <v>336</v>
      </c>
      <c r="G396" s="195"/>
    </row>
    <row r="397" s="187" customFormat="1" ht="24.1" customHeight="1" spans="1:7">
      <c r="A397" s="286" t="s">
        <v>524</v>
      </c>
      <c r="B397" s="275">
        <f t="shared" si="30"/>
        <v>236</v>
      </c>
      <c r="C397" s="278"/>
      <c r="D397" s="197"/>
      <c r="E397" s="197"/>
      <c r="F397" s="198">
        <v>236</v>
      </c>
      <c r="G397" s="195"/>
    </row>
    <row r="398" s="187" customFormat="1" ht="24.1" customHeight="1" spans="1:7">
      <c r="A398" s="286" t="s">
        <v>525</v>
      </c>
      <c r="B398" s="275">
        <f t="shared" si="30"/>
        <v>100</v>
      </c>
      <c r="C398" s="278"/>
      <c r="D398" s="197"/>
      <c r="E398" s="197"/>
      <c r="F398" s="198">
        <v>100</v>
      </c>
      <c r="G398" s="195"/>
    </row>
    <row r="399" s="187" customFormat="1" ht="24.1" customHeight="1" spans="1:7">
      <c r="A399" s="285" t="s">
        <v>526</v>
      </c>
      <c r="B399" s="275">
        <f t="shared" si="30"/>
        <v>405</v>
      </c>
      <c r="C399" s="278">
        <f t="shared" ref="C399:F399" si="32">SUM(C400)</f>
        <v>0</v>
      </c>
      <c r="D399" s="278">
        <f t="shared" si="32"/>
        <v>243</v>
      </c>
      <c r="E399" s="278">
        <f t="shared" si="32"/>
        <v>0</v>
      </c>
      <c r="F399" s="278">
        <f t="shared" si="32"/>
        <v>162</v>
      </c>
      <c r="G399" s="195"/>
    </row>
    <row r="400" s="187" customFormat="1" ht="24.1" customHeight="1" spans="1:7">
      <c r="A400" s="280" t="s">
        <v>527</v>
      </c>
      <c r="B400" s="275">
        <f t="shared" si="30"/>
        <v>405</v>
      </c>
      <c r="C400" s="278"/>
      <c r="D400" s="197">
        <v>243</v>
      </c>
      <c r="E400" s="197"/>
      <c r="F400" s="198">
        <v>162</v>
      </c>
      <c r="G400" s="195"/>
    </row>
    <row r="401" s="187" customFormat="1" ht="24.1" customHeight="1" spans="1:7">
      <c r="A401" s="277" t="s">
        <v>528</v>
      </c>
      <c r="B401" s="275">
        <f t="shared" si="30"/>
        <v>4042</v>
      </c>
      <c r="C401" s="278">
        <f t="shared" ref="C401:F401" si="33">C402+C408</f>
        <v>3715</v>
      </c>
      <c r="D401" s="278">
        <f t="shared" si="33"/>
        <v>327</v>
      </c>
      <c r="E401" s="278">
        <f t="shared" si="33"/>
        <v>0</v>
      </c>
      <c r="F401" s="278">
        <f t="shared" si="33"/>
        <v>0</v>
      </c>
      <c r="G401" s="195"/>
    </row>
    <row r="402" ht="24.1" customHeight="1" spans="1:7">
      <c r="A402" s="277" t="s">
        <v>529</v>
      </c>
      <c r="B402" s="275">
        <f t="shared" si="30"/>
        <v>3554</v>
      </c>
      <c r="C402" s="278">
        <f>SUM(C403:C407)</f>
        <v>3554</v>
      </c>
      <c r="D402" s="278"/>
      <c r="E402" s="278"/>
      <c r="F402" s="278">
        <f>SUM(F403:F407)</f>
        <v>0</v>
      </c>
      <c r="G402" s="195"/>
    </row>
    <row r="403" ht="24.1" customHeight="1" spans="1:7">
      <c r="A403" s="280" t="s">
        <v>229</v>
      </c>
      <c r="B403" s="275">
        <f t="shared" si="30"/>
        <v>75</v>
      </c>
      <c r="C403" s="278">
        <v>75</v>
      </c>
      <c r="D403" s="197"/>
      <c r="E403" s="197"/>
      <c r="F403" s="198"/>
      <c r="G403" s="195"/>
    </row>
    <row r="404" ht="24.1" customHeight="1" spans="1:7">
      <c r="A404" s="280" t="s">
        <v>233</v>
      </c>
      <c r="B404" s="275">
        <f t="shared" si="30"/>
        <v>1309</v>
      </c>
      <c r="C404" s="278">
        <v>1309</v>
      </c>
      <c r="D404" s="197"/>
      <c r="E404" s="197"/>
      <c r="F404" s="198"/>
      <c r="G404" s="195"/>
    </row>
    <row r="405" ht="24.1" customHeight="1" spans="1:7">
      <c r="A405" s="280" t="s">
        <v>530</v>
      </c>
      <c r="B405" s="275">
        <f t="shared" si="30"/>
        <v>2000</v>
      </c>
      <c r="C405" s="278">
        <v>2000</v>
      </c>
      <c r="D405" s="197"/>
      <c r="E405" s="197"/>
      <c r="F405" s="198"/>
      <c r="G405" s="195"/>
    </row>
    <row r="406" ht="24.1" customHeight="1" spans="1:7">
      <c r="A406" s="280" t="s">
        <v>234</v>
      </c>
      <c r="B406" s="275">
        <f t="shared" si="30"/>
        <v>154</v>
      </c>
      <c r="C406" s="278">
        <v>154</v>
      </c>
      <c r="D406" s="197"/>
      <c r="E406" s="197"/>
      <c r="F406" s="198"/>
      <c r="G406" s="195"/>
    </row>
    <row r="407" ht="24.1" customHeight="1" spans="1:7">
      <c r="A407" s="280" t="s">
        <v>531</v>
      </c>
      <c r="B407" s="275">
        <f t="shared" si="30"/>
        <v>16</v>
      </c>
      <c r="C407" s="278">
        <v>16</v>
      </c>
      <c r="D407" s="197"/>
      <c r="E407" s="197"/>
      <c r="F407" s="198"/>
      <c r="G407" s="195"/>
    </row>
    <row r="408" s="187" customFormat="1" ht="24.1" customHeight="1" spans="1:7">
      <c r="A408" s="277" t="s">
        <v>532</v>
      </c>
      <c r="B408" s="275">
        <f t="shared" si="30"/>
        <v>488</v>
      </c>
      <c r="C408" s="278">
        <f t="shared" ref="C408:F408" si="34">SUM(C409+C410)</f>
        <v>161</v>
      </c>
      <c r="D408" s="278">
        <f t="shared" si="34"/>
        <v>327</v>
      </c>
      <c r="E408" s="278">
        <f t="shared" si="34"/>
        <v>0</v>
      </c>
      <c r="F408" s="278">
        <f t="shared" si="34"/>
        <v>0</v>
      </c>
      <c r="G408" s="195"/>
    </row>
    <row r="409" s="187" customFormat="1" ht="24.1" customHeight="1" spans="1:7">
      <c r="A409" s="280" t="s">
        <v>533</v>
      </c>
      <c r="B409" s="275">
        <f t="shared" si="30"/>
        <v>327</v>
      </c>
      <c r="C409" s="278"/>
      <c r="D409" s="197">
        <v>327</v>
      </c>
      <c r="E409" s="197"/>
      <c r="F409" s="197"/>
      <c r="G409" s="195"/>
    </row>
    <row r="410" ht="24.1" customHeight="1" spans="1:7">
      <c r="A410" s="280" t="s">
        <v>534</v>
      </c>
      <c r="B410" s="275">
        <f t="shared" si="30"/>
        <v>161</v>
      </c>
      <c r="C410" s="278">
        <v>161</v>
      </c>
      <c r="D410" s="197"/>
      <c r="E410" s="197"/>
      <c r="F410" s="198"/>
      <c r="G410" s="195"/>
    </row>
    <row r="411" ht="24.1" customHeight="1" spans="1:7">
      <c r="A411" s="277" t="s">
        <v>535</v>
      </c>
      <c r="B411" s="275">
        <f t="shared" si="30"/>
        <v>1133</v>
      </c>
      <c r="C411" s="278">
        <f t="shared" ref="C411:F411" si="35">C412+C415+C417</f>
        <v>852</v>
      </c>
      <c r="D411" s="278"/>
      <c r="E411" s="278">
        <f t="shared" si="35"/>
        <v>0</v>
      </c>
      <c r="F411" s="278">
        <f t="shared" si="35"/>
        <v>281</v>
      </c>
      <c r="G411" s="195"/>
    </row>
    <row r="412" ht="24.1" customHeight="1" spans="1:7">
      <c r="A412" s="277" t="s">
        <v>536</v>
      </c>
      <c r="B412" s="275">
        <f t="shared" si="30"/>
        <v>791</v>
      </c>
      <c r="C412" s="278">
        <f>SUM(C413+C414)</f>
        <v>791</v>
      </c>
      <c r="D412" s="278"/>
      <c r="E412" s="278"/>
      <c r="F412" s="278">
        <f>SUM(F413+F414)</f>
        <v>0</v>
      </c>
      <c r="G412" s="195"/>
    </row>
    <row r="413" ht="24.1" customHeight="1" spans="1:7">
      <c r="A413" s="280" t="s">
        <v>234</v>
      </c>
      <c r="B413" s="275">
        <f t="shared" si="30"/>
        <v>162</v>
      </c>
      <c r="C413" s="278">
        <v>162</v>
      </c>
      <c r="D413" s="197"/>
      <c r="E413" s="197"/>
      <c r="F413" s="198"/>
      <c r="G413" s="195"/>
    </row>
    <row r="414" ht="24.1" customHeight="1" spans="1:7">
      <c r="A414" s="280" t="s">
        <v>537</v>
      </c>
      <c r="B414" s="275">
        <f t="shared" si="30"/>
        <v>629</v>
      </c>
      <c r="C414" s="278">
        <v>629</v>
      </c>
      <c r="D414" s="197"/>
      <c r="E414" s="197"/>
      <c r="F414" s="197"/>
      <c r="G414" s="195"/>
    </row>
    <row r="415" ht="24.1" customHeight="1" spans="1:7">
      <c r="A415" s="285" t="s">
        <v>538</v>
      </c>
      <c r="B415" s="275">
        <f t="shared" si="30"/>
        <v>263</v>
      </c>
      <c r="C415" s="278">
        <f t="shared" ref="C415:F415" si="36">SUM(C416)</f>
        <v>0</v>
      </c>
      <c r="D415" s="278"/>
      <c r="E415" s="278">
        <f t="shared" si="36"/>
        <v>0</v>
      </c>
      <c r="F415" s="278">
        <f t="shared" si="36"/>
        <v>263</v>
      </c>
      <c r="G415" s="195"/>
    </row>
    <row r="416" ht="24.1" customHeight="1" spans="1:7">
      <c r="A416" s="280" t="s">
        <v>539</v>
      </c>
      <c r="B416" s="275">
        <f t="shared" si="30"/>
        <v>263</v>
      </c>
      <c r="C416" s="278"/>
      <c r="D416" s="197"/>
      <c r="E416" s="197"/>
      <c r="F416" s="197">
        <v>263</v>
      </c>
      <c r="G416" s="195"/>
    </row>
    <row r="417" ht="24.1" customHeight="1" spans="1:7">
      <c r="A417" s="277" t="s">
        <v>540</v>
      </c>
      <c r="B417" s="275">
        <f t="shared" si="30"/>
        <v>79</v>
      </c>
      <c r="C417" s="278">
        <f>SUM(C418)</f>
        <v>61</v>
      </c>
      <c r="D417" s="278"/>
      <c r="E417" s="278"/>
      <c r="F417" s="278">
        <f>SUM(F418)</f>
        <v>18</v>
      </c>
      <c r="G417" s="195"/>
    </row>
    <row r="418" ht="24.1" customHeight="1" spans="1:7">
      <c r="A418" s="280" t="s">
        <v>541</v>
      </c>
      <c r="B418" s="275">
        <f t="shared" si="30"/>
        <v>79</v>
      </c>
      <c r="C418" s="278">
        <v>61</v>
      </c>
      <c r="D418" s="197"/>
      <c r="E418" s="197"/>
      <c r="F418" s="197">
        <v>18</v>
      </c>
      <c r="G418" s="195"/>
    </row>
    <row r="419" ht="24.1" customHeight="1" spans="1:7">
      <c r="A419" s="277" t="s">
        <v>542</v>
      </c>
      <c r="B419" s="275">
        <f t="shared" si="30"/>
        <v>2591</v>
      </c>
      <c r="C419" s="278">
        <f>C420+C427</f>
        <v>2591</v>
      </c>
      <c r="D419" s="278"/>
      <c r="E419" s="278"/>
      <c r="F419" s="278">
        <f>F420+F427</f>
        <v>0</v>
      </c>
      <c r="G419" s="195"/>
    </row>
    <row r="420" ht="24.1" customHeight="1" spans="1:7">
      <c r="A420" s="277" t="s">
        <v>543</v>
      </c>
      <c r="B420" s="275">
        <f t="shared" si="30"/>
        <v>2512</v>
      </c>
      <c r="C420" s="278">
        <f>SUM(C421:C426)</f>
        <v>2512</v>
      </c>
      <c r="D420" s="278"/>
      <c r="E420" s="278"/>
      <c r="F420" s="278">
        <f>SUM(F421:F426)</f>
        <v>0</v>
      </c>
      <c r="G420" s="195"/>
    </row>
    <row r="421" ht="24.1" customHeight="1" spans="1:7">
      <c r="A421" s="280" t="s">
        <v>229</v>
      </c>
      <c r="B421" s="275">
        <f t="shared" si="30"/>
        <v>123</v>
      </c>
      <c r="C421" s="278">
        <v>123</v>
      </c>
      <c r="D421" s="197"/>
      <c r="E421" s="197"/>
      <c r="F421" s="198"/>
      <c r="G421" s="195"/>
    </row>
    <row r="422" ht="24.1" customHeight="1" spans="1:7">
      <c r="A422" s="280" t="s">
        <v>236</v>
      </c>
      <c r="B422" s="275">
        <f t="shared" si="30"/>
        <v>392</v>
      </c>
      <c r="C422" s="278">
        <v>392</v>
      </c>
      <c r="D422" s="197"/>
      <c r="E422" s="197"/>
      <c r="F422" s="198"/>
      <c r="G422" s="195"/>
    </row>
    <row r="423" ht="24.1" customHeight="1" spans="1:7">
      <c r="A423" s="280" t="s">
        <v>544</v>
      </c>
      <c r="B423" s="275">
        <f t="shared" si="30"/>
        <v>617</v>
      </c>
      <c r="C423" s="278">
        <v>617</v>
      </c>
      <c r="D423" s="197"/>
      <c r="E423" s="197"/>
      <c r="F423" s="198"/>
      <c r="G423" s="195"/>
    </row>
    <row r="424" ht="24.1" customHeight="1" spans="1:7">
      <c r="A424" s="280" t="s">
        <v>545</v>
      </c>
      <c r="B424" s="275">
        <f t="shared" si="30"/>
        <v>621</v>
      </c>
      <c r="C424" s="278">
        <v>621</v>
      </c>
      <c r="D424" s="197"/>
      <c r="E424" s="197"/>
      <c r="F424" s="197"/>
      <c r="G424" s="195"/>
    </row>
    <row r="425" ht="24.1" customHeight="1" spans="1:7">
      <c r="A425" s="280" t="s">
        <v>234</v>
      </c>
      <c r="B425" s="275">
        <f t="shared" si="30"/>
        <v>747</v>
      </c>
      <c r="C425" s="278">
        <v>747</v>
      </c>
      <c r="D425" s="197"/>
      <c r="E425" s="197"/>
      <c r="F425" s="197"/>
      <c r="G425" s="195"/>
    </row>
    <row r="426" ht="24.1" customHeight="1" spans="1:7">
      <c r="A426" s="280" t="s">
        <v>546</v>
      </c>
      <c r="B426" s="275">
        <f t="shared" si="30"/>
        <v>12</v>
      </c>
      <c r="C426" s="278">
        <v>12</v>
      </c>
      <c r="D426" s="197"/>
      <c r="E426" s="197"/>
      <c r="F426" s="198"/>
      <c r="G426" s="195"/>
    </row>
    <row r="427" ht="24.1" customHeight="1" spans="1:7">
      <c r="A427" s="277" t="s">
        <v>547</v>
      </c>
      <c r="B427" s="275">
        <f t="shared" si="30"/>
        <v>79</v>
      </c>
      <c r="C427" s="278">
        <f t="shared" ref="C427:C430" si="37">SUM(C428)</f>
        <v>79</v>
      </c>
      <c r="D427" s="278"/>
      <c r="E427" s="278"/>
      <c r="F427" s="278">
        <f t="shared" ref="F427:F430" si="38">SUM(F428)</f>
        <v>0</v>
      </c>
      <c r="G427" s="195"/>
    </row>
    <row r="428" ht="24.1" customHeight="1" spans="1:7">
      <c r="A428" s="280" t="s">
        <v>548</v>
      </c>
      <c r="B428" s="275">
        <f t="shared" si="30"/>
        <v>79</v>
      </c>
      <c r="C428" s="278">
        <v>79</v>
      </c>
      <c r="D428" s="197"/>
      <c r="E428" s="197"/>
      <c r="F428" s="198"/>
      <c r="G428" s="195"/>
    </row>
    <row r="429" ht="24.1" customHeight="1" spans="1:7">
      <c r="A429" s="277" t="s">
        <v>549</v>
      </c>
      <c r="B429" s="275">
        <f t="shared" si="30"/>
        <v>6577</v>
      </c>
      <c r="C429" s="278">
        <f t="shared" si="37"/>
        <v>6577</v>
      </c>
      <c r="D429" s="278"/>
      <c r="E429" s="278"/>
      <c r="F429" s="278">
        <f t="shared" si="38"/>
        <v>0</v>
      </c>
      <c r="G429" s="195"/>
    </row>
    <row r="430" ht="24.1" customHeight="1" spans="1:7">
      <c r="A430" s="277" t="s">
        <v>550</v>
      </c>
      <c r="B430" s="275">
        <f t="shared" si="30"/>
        <v>6577</v>
      </c>
      <c r="C430" s="278">
        <f t="shared" si="37"/>
        <v>6577</v>
      </c>
      <c r="D430" s="278"/>
      <c r="E430" s="278"/>
      <c r="F430" s="278">
        <f t="shared" si="38"/>
        <v>0</v>
      </c>
      <c r="G430" s="195"/>
    </row>
    <row r="431" ht="24.1" customHeight="1" spans="1:7">
      <c r="A431" s="280" t="s">
        <v>551</v>
      </c>
      <c r="B431" s="275">
        <f t="shared" si="30"/>
        <v>6577</v>
      </c>
      <c r="C431" s="278">
        <v>6577</v>
      </c>
      <c r="D431" s="197"/>
      <c r="E431" s="197"/>
      <c r="F431" s="197"/>
      <c r="G431" s="195"/>
    </row>
    <row r="432" s="187" customFormat="1" ht="24.1" customHeight="1" spans="1:7">
      <c r="A432" s="277" t="s">
        <v>552</v>
      </c>
      <c r="B432" s="275">
        <f t="shared" si="30"/>
        <v>23</v>
      </c>
      <c r="C432" s="278">
        <f t="shared" ref="C432:F432" si="39">SUM(C433)</f>
        <v>0</v>
      </c>
      <c r="D432" s="278">
        <f t="shared" si="39"/>
        <v>23</v>
      </c>
      <c r="E432" s="278">
        <f t="shared" si="39"/>
        <v>0</v>
      </c>
      <c r="F432" s="278">
        <f t="shared" si="39"/>
        <v>0</v>
      </c>
      <c r="G432" s="195"/>
    </row>
    <row r="433" s="187" customFormat="1" ht="24.1" customHeight="1" spans="1:7">
      <c r="A433" s="277" t="s">
        <v>553</v>
      </c>
      <c r="B433" s="275">
        <f t="shared" si="30"/>
        <v>23</v>
      </c>
      <c r="C433" s="278">
        <f t="shared" ref="C433:F433" si="40">SUM(C434)</f>
        <v>0</v>
      </c>
      <c r="D433" s="278">
        <f t="shared" si="40"/>
        <v>23</v>
      </c>
      <c r="E433" s="278">
        <f t="shared" si="40"/>
        <v>0</v>
      </c>
      <c r="F433" s="278">
        <f t="shared" si="40"/>
        <v>0</v>
      </c>
      <c r="G433" s="195"/>
    </row>
    <row r="434" s="187" customFormat="1" ht="24.1" customHeight="1" spans="1:7">
      <c r="A434" s="280" t="s">
        <v>554</v>
      </c>
      <c r="B434" s="275">
        <f t="shared" si="30"/>
        <v>23</v>
      </c>
      <c r="C434" s="278"/>
      <c r="D434" s="197">
        <v>23</v>
      </c>
      <c r="E434" s="197"/>
      <c r="F434" s="197"/>
      <c r="G434" s="195"/>
    </row>
    <row r="435" ht="24.1" customHeight="1" spans="1:7">
      <c r="A435" s="277" t="s">
        <v>555</v>
      </c>
      <c r="B435" s="275">
        <f t="shared" si="30"/>
        <v>5441</v>
      </c>
      <c r="C435" s="278">
        <f>C436+C443+C445+C447</f>
        <v>5441</v>
      </c>
      <c r="D435" s="278"/>
      <c r="E435" s="278"/>
      <c r="F435" s="278">
        <f>F436+F443+F445+F447</f>
        <v>0</v>
      </c>
      <c r="G435" s="195"/>
    </row>
    <row r="436" ht="24.1" customHeight="1" spans="1:7">
      <c r="A436" s="277" t="s">
        <v>556</v>
      </c>
      <c r="B436" s="275">
        <f t="shared" si="30"/>
        <v>3255</v>
      </c>
      <c r="C436" s="278">
        <f>SUM(C437:C442)</f>
        <v>3255</v>
      </c>
      <c r="D436" s="278"/>
      <c r="E436" s="278"/>
      <c r="F436" s="278">
        <f>SUM(F437:F442)</f>
        <v>0</v>
      </c>
      <c r="G436" s="195"/>
    </row>
    <row r="437" ht="24.1" customHeight="1" spans="1:7">
      <c r="A437" s="280" t="s">
        <v>229</v>
      </c>
      <c r="B437" s="275">
        <f t="shared" si="30"/>
        <v>441</v>
      </c>
      <c r="C437" s="278">
        <v>441</v>
      </c>
      <c r="D437" s="197"/>
      <c r="E437" s="197"/>
      <c r="F437" s="198"/>
      <c r="G437" s="195"/>
    </row>
    <row r="438" ht="24.1" customHeight="1" spans="1:7">
      <c r="A438" s="280" t="s">
        <v>236</v>
      </c>
      <c r="B438" s="275">
        <f t="shared" si="30"/>
        <v>448</v>
      </c>
      <c r="C438" s="278">
        <v>448</v>
      </c>
      <c r="D438" s="197"/>
      <c r="E438" s="197"/>
      <c r="F438" s="197"/>
      <c r="G438" s="195"/>
    </row>
    <row r="439" ht="24.1" customHeight="1" spans="1:7">
      <c r="A439" s="280" t="s">
        <v>557</v>
      </c>
      <c r="B439" s="275">
        <f t="shared" si="30"/>
        <v>140</v>
      </c>
      <c r="C439" s="278">
        <v>140</v>
      </c>
      <c r="D439" s="197"/>
      <c r="E439" s="197"/>
      <c r="F439" s="197"/>
      <c r="G439" s="195"/>
    </row>
    <row r="440" ht="24.1" customHeight="1" spans="1:7">
      <c r="A440" s="280" t="s">
        <v>558</v>
      </c>
      <c r="B440" s="275">
        <f t="shared" si="30"/>
        <v>275</v>
      </c>
      <c r="C440" s="278">
        <v>275</v>
      </c>
      <c r="D440" s="197"/>
      <c r="E440" s="197"/>
      <c r="F440" s="198"/>
      <c r="G440" s="195"/>
    </row>
    <row r="441" ht="24.1" customHeight="1" spans="1:7">
      <c r="A441" s="280" t="s">
        <v>234</v>
      </c>
      <c r="B441" s="275">
        <f t="shared" si="30"/>
        <v>1191</v>
      </c>
      <c r="C441" s="278">
        <v>1191</v>
      </c>
      <c r="D441" s="197"/>
      <c r="E441" s="197"/>
      <c r="F441" s="198"/>
      <c r="G441" s="195"/>
    </row>
    <row r="442" ht="24.1" customHeight="1" spans="1:7">
      <c r="A442" s="280" t="s">
        <v>559</v>
      </c>
      <c r="B442" s="275">
        <f t="shared" si="30"/>
        <v>760</v>
      </c>
      <c r="C442" s="278">
        <v>760</v>
      </c>
      <c r="D442" s="197"/>
      <c r="E442" s="197"/>
      <c r="F442" s="198"/>
      <c r="G442" s="195"/>
    </row>
    <row r="443" ht="24.1" customHeight="1" spans="1:7">
      <c r="A443" s="277" t="s">
        <v>560</v>
      </c>
      <c r="B443" s="275">
        <f t="shared" si="30"/>
        <v>1230</v>
      </c>
      <c r="C443" s="278">
        <f t="shared" ref="C443:C447" si="41">SUM(C444)</f>
        <v>1230</v>
      </c>
      <c r="D443" s="278"/>
      <c r="E443" s="278"/>
      <c r="F443" s="278">
        <f t="shared" ref="F443:F447" si="42">SUM(F444)</f>
        <v>0</v>
      </c>
      <c r="G443" s="195"/>
    </row>
    <row r="444" ht="24.1" customHeight="1" spans="1:7">
      <c r="A444" s="280" t="s">
        <v>233</v>
      </c>
      <c r="B444" s="275">
        <f t="shared" si="30"/>
        <v>1230</v>
      </c>
      <c r="C444" s="278">
        <v>1230</v>
      </c>
      <c r="D444" s="197"/>
      <c r="E444" s="197"/>
      <c r="F444" s="198"/>
      <c r="G444" s="195"/>
    </row>
    <row r="445" ht="24.1" customHeight="1" spans="1:7">
      <c r="A445" s="277" t="s">
        <v>561</v>
      </c>
      <c r="B445" s="275">
        <f t="shared" si="30"/>
        <v>101</v>
      </c>
      <c r="C445" s="278">
        <f t="shared" si="41"/>
        <v>101</v>
      </c>
      <c r="D445" s="278"/>
      <c r="E445" s="278"/>
      <c r="F445" s="278">
        <f t="shared" si="42"/>
        <v>0</v>
      </c>
      <c r="G445" s="195"/>
    </row>
    <row r="446" ht="24.1" customHeight="1" spans="1:7">
      <c r="A446" s="280" t="s">
        <v>562</v>
      </c>
      <c r="B446" s="275">
        <f t="shared" si="30"/>
        <v>101</v>
      </c>
      <c r="C446" s="278">
        <v>101</v>
      </c>
      <c r="D446" s="197"/>
      <c r="E446" s="197"/>
      <c r="F446" s="198"/>
      <c r="G446" s="195"/>
    </row>
    <row r="447" ht="24.1" customHeight="1" spans="1:7">
      <c r="A447" s="277" t="s">
        <v>563</v>
      </c>
      <c r="B447" s="275">
        <f t="shared" si="30"/>
        <v>855</v>
      </c>
      <c r="C447" s="278">
        <f t="shared" si="41"/>
        <v>855</v>
      </c>
      <c r="D447" s="278"/>
      <c r="E447" s="278"/>
      <c r="F447" s="278">
        <f t="shared" si="42"/>
        <v>0</v>
      </c>
      <c r="G447" s="195"/>
    </row>
    <row r="448" ht="24.1" customHeight="1" spans="1:7">
      <c r="A448" s="280" t="s">
        <v>564</v>
      </c>
      <c r="B448" s="275">
        <f t="shared" si="30"/>
        <v>855</v>
      </c>
      <c r="C448" s="278">
        <v>855</v>
      </c>
      <c r="D448" s="197"/>
      <c r="E448" s="197"/>
      <c r="F448" s="198"/>
      <c r="G448" s="195"/>
    </row>
    <row r="449" ht="24.1" customHeight="1" spans="1:7">
      <c r="A449" s="277" t="s">
        <v>565</v>
      </c>
      <c r="B449" s="275">
        <f t="shared" si="30"/>
        <v>5000</v>
      </c>
      <c r="C449" s="278">
        <v>5000</v>
      </c>
      <c r="D449" s="197"/>
      <c r="E449" s="197"/>
      <c r="F449" s="198"/>
      <c r="G449" s="195"/>
    </row>
    <row r="450" ht="24.1" customHeight="1" spans="1:7">
      <c r="A450" s="277" t="s">
        <v>566</v>
      </c>
      <c r="B450" s="275">
        <f t="shared" si="30"/>
        <v>5000</v>
      </c>
      <c r="C450" s="278">
        <v>5000</v>
      </c>
      <c r="D450" s="197"/>
      <c r="E450" s="197"/>
      <c r="F450" s="198"/>
      <c r="G450" s="195"/>
    </row>
    <row r="451" ht="24.1" customHeight="1" spans="1:7">
      <c r="A451" s="280" t="s">
        <v>567</v>
      </c>
      <c r="B451" s="275">
        <f t="shared" si="30"/>
        <v>5000</v>
      </c>
      <c r="C451" s="278">
        <v>5000</v>
      </c>
      <c r="D451" s="197"/>
      <c r="E451" s="197"/>
      <c r="F451" s="198"/>
      <c r="G451" s="195"/>
    </row>
    <row r="452" ht="24.1" customHeight="1" spans="1:7">
      <c r="A452" s="277" t="s">
        <v>568</v>
      </c>
      <c r="B452" s="275">
        <f t="shared" si="30"/>
        <v>41100</v>
      </c>
      <c r="C452" s="278">
        <f t="shared" ref="C452:F452" si="43">C453+C455</f>
        <v>36102</v>
      </c>
      <c r="D452" s="278"/>
      <c r="E452" s="278">
        <f t="shared" si="43"/>
        <v>3000</v>
      </c>
      <c r="F452" s="278">
        <f t="shared" si="43"/>
        <v>1998</v>
      </c>
      <c r="G452" s="195"/>
    </row>
    <row r="453" ht="24.1" customHeight="1" spans="1:7">
      <c r="A453" s="277" t="s">
        <v>569</v>
      </c>
      <c r="B453" s="275">
        <f t="shared" si="30"/>
        <v>35820</v>
      </c>
      <c r="C453" s="278">
        <f t="shared" ref="C453:F453" si="44">SUM(C454)</f>
        <v>35820</v>
      </c>
      <c r="D453" s="278"/>
      <c r="E453" s="278">
        <f t="shared" si="44"/>
        <v>0</v>
      </c>
      <c r="F453" s="278">
        <f t="shared" si="44"/>
        <v>0</v>
      </c>
      <c r="G453" s="195"/>
    </row>
    <row r="454" ht="24.1" customHeight="1" spans="1:7">
      <c r="A454" s="280" t="s">
        <v>570</v>
      </c>
      <c r="B454" s="275">
        <f t="shared" ref="B454:B459" si="45">C454+D454+E454+F454</f>
        <v>35820</v>
      </c>
      <c r="C454" s="278">
        <v>35820</v>
      </c>
      <c r="D454" s="197"/>
      <c r="E454" s="197"/>
      <c r="F454" s="198"/>
      <c r="G454" s="195"/>
    </row>
    <row r="455" ht="24.1" customHeight="1" spans="1:7">
      <c r="A455" s="277" t="s">
        <v>571</v>
      </c>
      <c r="B455" s="275">
        <f t="shared" si="45"/>
        <v>5280</v>
      </c>
      <c r="C455" s="278">
        <f t="shared" ref="C455:F455" si="46">SUM(C456)</f>
        <v>282</v>
      </c>
      <c r="D455" s="278"/>
      <c r="E455" s="278">
        <f t="shared" si="46"/>
        <v>3000</v>
      </c>
      <c r="F455" s="278">
        <f t="shared" si="46"/>
        <v>1998</v>
      </c>
      <c r="G455" s="195"/>
    </row>
    <row r="456" ht="24.1" customHeight="1" spans="1:7">
      <c r="A456" s="280" t="s">
        <v>572</v>
      </c>
      <c r="B456" s="275">
        <f t="shared" si="45"/>
        <v>5280</v>
      </c>
      <c r="C456" s="278">
        <v>282</v>
      </c>
      <c r="D456" s="197"/>
      <c r="E456" s="197">
        <v>3000</v>
      </c>
      <c r="F456" s="197">
        <v>1998</v>
      </c>
      <c r="G456" s="195"/>
    </row>
    <row r="457" ht="24.1" customHeight="1" spans="1:7">
      <c r="A457" s="277" t="s">
        <v>573</v>
      </c>
      <c r="B457" s="275">
        <f t="shared" si="45"/>
        <v>4083</v>
      </c>
      <c r="C457" s="278">
        <v>4083</v>
      </c>
      <c r="D457" s="197"/>
      <c r="E457" s="197"/>
      <c r="F457" s="198"/>
      <c r="G457" s="195"/>
    </row>
    <row r="458" ht="24.1" customHeight="1" spans="1:7">
      <c r="A458" s="277" t="s">
        <v>574</v>
      </c>
      <c r="B458" s="275">
        <f t="shared" si="45"/>
        <v>4083</v>
      </c>
      <c r="C458" s="278">
        <v>4083</v>
      </c>
      <c r="D458" s="197"/>
      <c r="E458" s="197"/>
      <c r="F458" s="198"/>
      <c r="G458" s="195"/>
    </row>
    <row r="459" ht="24.1" customHeight="1" spans="1:7">
      <c r="A459" s="280" t="s">
        <v>575</v>
      </c>
      <c r="B459" s="275">
        <f t="shared" si="45"/>
        <v>4083</v>
      </c>
      <c r="C459" s="278">
        <v>4083</v>
      </c>
      <c r="D459" s="197"/>
      <c r="E459" s="197"/>
      <c r="F459" s="197"/>
      <c r="G459" s="195"/>
    </row>
  </sheetData>
  <autoFilter ref="A1:G459">
    <extLst/>
  </autoFilter>
  <mergeCells count="1">
    <mergeCell ref="A2:G2"/>
  </mergeCells>
  <printOptions horizontalCentered="1"/>
  <pageMargins left="0.314583333333333" right="0.314583333333333" top="0.432638888888889" bottom="0.393055555555556" header="0.275" footer="0.196527777777778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7"/>
  <sheetViews>
    <sheetView showZeros="0" workbookViewId="0">
      <pane xSplit="1" topLeftCell="B1" activePane="topRight" state="frozen"/>
      <selection/>
      <selection pane="topRight" activeCell="B1" sqref="B$1:F$1048576"/>
    </sheetView>
  </sheetViews>
  <sheetFormatPr defaultColWidth="13.775" defaultRowHeight="24" customHeight="1" outlineLevelCol="5"/>
  <cols>
    <col min="1" max="1" width="26" customWidth="1"/>
    <col min="2" max="6" width="19" customWidth="1"/>
  </cols>
  <sheetData>
    <row r="1" ht="29" customHeight="1" spans="1:1">
      <c r="A1" s="14" t="s">
        <v>0</v>
      </c>
    </row>
    <row r="2" ht="30" customHeight="1" spans="1:6">
      <c r="A2" s="15" t="s">
        <v>576</v>
      </c>
      <c r="B2" s="15"/>
      <c r="C2" s="15"/>
      <c r="D2" s="15"/>
      <c r="E2" s="15"/>
      <c r="F2" s="15"/>
    </row>
    <row r="3" ht="18" customHeight="1" spans="1:6">
      <c r="A3" s="78" t="s">
        <v>577</v>
      </c>
      <c r="B3" s="6"/>
      <c r="C3" s="6"/>
      <c r="D3" s="6"/>
      <c r="E3" s="255"/>
      <c r="F3" s="80" t="s">
        <v>33</v>
      </c>
    </row>
    <row r="4" ht="30" customHeight="1" spans="1:6">
      <c r="A4" s="91" t="s">
        <v>578</v>
      </c>
      <c r="B4" s="91" t="s">
        <v>35</v>
      </c>
      <c r="C4" s="256" t="s">
        <v>224</v>
      </c>
      <c r="D4" s="256" t="s">
        <v>194</v>
      </c>
      <c r="E4" s="256" t="s">
        <v>195</v>
      </c>
      <c r="F4" s="91" t="s">
        <v>36</v>
      </c>
    </row>
    <row r="5" ht="24.9" customHeight="1" spans="1:6">
      <c r="A5" s="123" t="s">
        <v>192</v>
      </c>
      <c r="B5" s="116">
        <f>SUM(B6:B17)</f>
        <v>373154</v>
      </c>
      <c r="C5" s="116">
        <f>SUM(C6:C17)</f>
        <v>349864</v>
      </c>
      <c r="D5" s="116">
        <f>SUM(D6:D17)</f>
        <v>3000</v>
      </c>
      <c r="E5" s="116">
        <f>SUM(E6:E17)</f>
        <v>20290</v>
      </c>
      <c r="F5" s="257"/>
    </row>
    <row r="6" ht="24.9" customHeight="1" spans="1:6">
      <c r="A6" s="118" t="s">
        <v>579</v>
      </c>
      <c r="B6" s="120">
        <f>SUM(C6:E6)</f>
        <v>28253</v>
      </c>
      <c r="C6" s="120">
        <v>28251</v>
      </c>
      <c r="D6" s="120"/>
      <c r="E6" s="258">
        <v>2</v>
      </c>
      <c r="F6" s="69"/>
    </row>
    <row r="7" ht="24.9" customHeight="1" spans="1:6">
      <c r="A7" s="118" t="s">
        <v>580</v>
      </c>
      <c r="B7" s="120">
        <f t="shared" ref="B7:B17" si="0">SUM(C7:E7)</f>
        <v>36495</v>
      </c>
      <c r="C7" s="120">
        <v>32232</v>
      </c>
      <c r="D7" s="120"/>
      <c r="E7" s="258">
        <v>4263</v>
      </c>
      <c r="F7" s="69"/>
    </row>
    <row r="8" ht="24.9" customHeight="1" spans="1:6">
      <c r="A8" s="118" t="s">
        <v>581</v>
      </c>
      <c r="B8" s="120">
        <f t="shared" si="0"/>
        <v>65568</v>
      </c>
      <c r="C8" s="120">
        <v>56765</v>
      </c>
      <c r="D8" s="120"/>
      <c r="E8" s="258">
        <v>8803</v>
      </c>
      <c r="F8" s="69"/>
    </row>
    <row r="9" ht="24.9" customHeight="1" spans="1:6">
      <c r="A9" s="118" t="s">
        <v>582</v>
      </c>
      <c r="B9" s="120">
        <f t="shared" si="0"/>
        <v>85697</v>
      </c>
      <c r="C9" s="120">
        <v>84788</v>
      </c>
      <c r="D9" s="120"/>
      <c r="E9" s="258">
        <v>909</v>
      </c>
      <c r="F9" s="69"/>
    </row>
    <row r="10" ht="24.9" customHeight="1" spans="1:6">
      <c r="A10" s="118" t="s">
        <v>583</v>
      </c>
      <c r="B10" s="120">
        <f t="shared" si="0"/>
        <v>22034</v>
      </c>
      <c r="C10" s="120">
        <v>20927</v>
      </c>
      <c r="D10" s="120"/>
      <c r="E10" s="258">
        <v>1107</v>
      </c>
      <c r="F10" s="69"/>
    </row>
    <row r="11" ht="24.9" customHeight="1" spans="1:6">
      <c r="A11" s="118" t="s">
        <v>584</v>
      </c>
      <c r="B11" s="120">
        <f t="shared" si="0"/>
        <v>24654</v>
      </c>
      <c r="C11" s="120">
        <v>22938</v>
      </c>
      <c r="D11" s="120"/>
      <c r="E11" s="258">
        <v>1716</v>
      </c>
      <c r="F11" s="69"/>
    </row>
    <row r="12" ht="24.9" customHeight="1" spans="1:6">
      <c r="A12" s="118" t="s">
        <v>585</v>
      </c>
      <c r="B12" s="120">
        <f t="shared" si="0"/>
        <v>700</v>
      </c>
      <c r="C12" s="120">
        <v>700</v>
      </c>
      <c r="D12" s="120"/>
      <c r="E12" s="258"/>
      <c r="F12" s="69"/>
    </row>
    <row r="13" ht="24.9" customHeight="1" spans="1:6">
      <c r="A13" s="118" t="s">
        <v>586</v>
      </c>
      <c r="B13" s="120">
        <f t="shared" si="0"/>
        <v>38002</v>
      </c>
      <c r="C13" s="120">
        <v>36839</v>
      </c>
      <c r="D13" s="120"/>
      <c r="E13" s="258">
        <v>1163</v>
      </c>
      <c r="F13" s="69"/>
    </row>
    <row r="14" ht="24.9" customHeight="1" spans="1:6">
      <c r="A14" s="118" t="s">
        <v>587</v>
      </c>
      <c r="B14" s="120">
        <f t="shared" si="0"/>
        <v>27292</v>
      </c>
      <c r="C14" s="120">
        <v>27063</v>
      </c>
      <c r="D14" s="120"/>
      <c r="E14" s="258">
        <v>229</v>
      </c>
      <c r="F14" s="69"/>
    </row>
    <row r="15" ht="24.9" customHeight="1" spans="1:6">
      <c r="A15" s="259" t="s">
        <v>588</v>
      </c>
      <c r="B15" s="120">
        <f t="shared" si="0"/>
        <v>4083</v>
      </c>
      <c r="C15" s="120">
        <v>4083</v>
      </c>
      <c r="D15" s="169"/>
      <c r="E15" s="260"/>
      <c r="F15" s="261"/>
    </row>
    <row r="16" ht="24.9" customHeight="1" spans="1:6">
      <c r="A16" s="262" t="s">
        <v>589</v>
      </c>
      <c r="B16" s="120">
        <f t="shared" si="0"/>
        <v>31141</v>
      </c>
      <c r="C16" s="120">
        <v>31141</v>
      </c>
      <c r="D16" s="21"/>
      <c r="E16" s="263"/>
      <c r="F16" s="264"/>
    </row>
    <row r="17" customHeight="1" spans="1:6">
      <c r="A17" s="262" t="s">
        <v>590</v>
      </c>
      <c r="B17" s="120">
        <f t="shared" si="0"/>
        <v>9235</v>
      </c>
      <c r="C17" s="120">
        <v>4137</v>
      </c>
      <c r="D17" s="21">
        <v>3000</v>
      </c>
      <c r="E17" s="263">
        <v>2098</v>
      </c>
      <c r="F17" s="173"/>
    </row>
  </sheetData>
  <mergeCells count="1">
    <mergeCell ref="A2:F2"/>
  </mergeCells>
  <printOptions horizontalCentered="1"/>
  <pageMargins left="0.751388888888889" right="0.550694444444444" top="0.786805555555556" bottom="0.786805555555556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pane xSplit="1" ySplit="4" topLeftCell="B18" activePane="bottomRight" state="frozen"/>
      <selection/>
      <selection pane="topRight"/>
      <selection pane="bottomLeft"/>
      <selection pane="bottomRight" activeCell="B19" sqref="B29 B19"/>
    </sheetView>
  </sheetViews>
  <sheetFormatPr defaultColWidth="13.775" defaultRowHeight="24" customHeight="1" outlineLevelCol="2"/>
  <cols>
    <col min="1" max="1" width="34.5" customWidth="1"/>
    <col min="2" max="2" width="20.875" customWidth="1"/>
    <col min="3" max="3" width="33.875" customWidth="1"/>
  </cols>
  <sheetData>
    <row r="1" ht="29" customHeight="1" spans="1:1">
      <c r="A1" s="14" t="s">
        <v>0</v>
      </c>
    </row>
    <row r="2" ht="30" customHeight="1" spans="1:3">
      <c r="A2" s="15" t="s">
        <v>591</v>
      </c>
      <c r="B2" s="15"/>
      <c r="C2" s="15"/>
    </row>
    <row r="3" ht="18" customHeight="1" spans="1:3">
      <c r="A3" s="78" t="s">
        <v>592</v>
      </c>
      <c r="B3" s="6"/>
      <c r="C3" s="80" t="s">
        <v>33</v>
      </c>
    </row>
    <row r="4" ht="30" customHeight="1" spans="1:3">
      <c r="A4" s="64" t="s">
        <v>578</v>
      </c>
      <c r="B4" s="64" t="s">
        <v>35</v>
      </c>
      <c r="C4" s="64" t="s">
        <v>36</v>
      </c>
    </row>
    <row r="5" ht="24.9" customHeight="1" spans="1:3">
      <c r="A5" s="123" t="s">
        <v>192</v>
      </c>
      <c r="B5" s="83">
        <f>B6+B11+B22+B26+B31+B33</f>
        <v>83638</v>
      </c>
      <c r="C5" s="234"/>
    </row>
    <row r="6" ht="24.9" customHeight="1" spans="1:3">
      <c r="A6" s="65" t="s">
        <v>579</v>
      </c>
      <c r="B6" s="120">
        <f>SUM(B7:B10)</f>
        <v>21307</v>
      </c>
      <c r="C6" s="120"/>
    </row>
    <row r="7" s="114" customFormat="1" ht="24.75" customHeight="1" spans="1:3">
      <c r="A7" s="68" t="s">
        <v>593</v>
      </c>
      <c r="B7" s="120">
        <v>10896</v>
      </c>
      <c r="C7" s="120"/>
    </row>
    <row r="8" s="114" customFormat="1" ht="24.75" customHeight="1" spans="1:3">
      <c r="A8" s="68" t="s">
        <v>594</v>
      </c>
      <c r="B8" s="120">
        <v>1611</v>
      </c>
      <c r="C8" s="120"/>
    </row>
    <row r="9" s="114" customFormat="1" ht="24.75" customHeight="1" spans="1:3">
      <c r="A9" s="68" t="s">
        <v>595</v>
      </c>
      <c r="B9" s="120">
        <v>1409</v>
      </c>
      <c r="C9" s="120"/>
    </row>
    <row r="10" s="114" customFormat="1" ht="24.75" customHeight="1" spans="1:3">
      <c r="A10" s="68" t="s">
        <v>596</v>
      </c>
      <c r="B10" s="120">
        <v>7391</v>
      </c>
      <c r="C10" s="120"/>
    </row>
    <row r="11" s="114" customFormat="1" ht="24.75" customHeight="1" spans="1:3">
      <c r="A11" s="68" t="s">
        <v>580</v>
      </c>
      <c r="B11" s="120">
        <f>SUM(B12:B21)</f>
        <v>2775</v>
      </c>
      <c r="C11" s="120"/>
    </row>
    <row r="12" s="114" customFormat="1" ht="24.75" customHeight="1" spans="1:3">
      <c r="A12" s="68" t="s">
        <v>597</v>
      </c>
      <c r="B12" s="120">
        <v>2076</v>
      </c>
      <c r="C12" s="120"/>
    </row>
    <row r="13" s="114" customFormat="1" ht="24.75" customHeight="1" spans="1:3">
      <c r="A13" s="68" t="s">
        <v>598</v>
      </c>
      <c r="B13" s="120">
        <v>10</v>
      </c>
      <c r="C13" s="120"/>
    </row>
    <row r="14" s="114" customFormat="1" ht="24.75" customHeight="1" spans="1:3">
      <c r="A14" s="68" t="s">
        <v>599</v>
      </c>
      <c r="B14" s="120">
        <v>22</v>
      </c>
      <c r="C14" s="120"/>
    </row>
    <row r="15" s="114" customFormat="1" ht="24.75" customHeight="1" spans="1:3">
      <c r="A15" s="68" t="s">
        <v>600</v>
      </c>
      <c r="B15" s="120"/>
      <c r="C15" s="120"/>
    </row>
    <row r="16" s="114" customFormat="1" ht="24.75" customHeight="1" spans="1:3">
      <c r="A16" s="68" t="s">
        <v>601</v>
      </c>
      <c r="B16" s="120">
        <v>259</v>
      </c>
      <c r="C16" s="120"/>
    </row>
    <row r="17" s="114" customFormat="1" ht="24.75" customHeight="1" spans="1:3">
      <c r="A17" s="68" t="s">
        <v>602</v>
      </c>
      <c r="B17" s="120"/>
      <c r="C17" s="120"/>
    </row>
    <row r="18" s="114" customFormat="1" ht="24.75" customHeight="1" spans="1:3">
      <c r="A18" s="68" t="s">
        <v>603</v>
      </c>
      <c r="B18" s="120"/>
      <c r="C18" s="120"/>
    </row>
    <row r="19" s="114" customFormat="1" ht="24.75" customHeight="1" spans="1:3">
      <c r="A19" s="68" t="s">
        <v>604</v>
      </c>
      <c r="B19" s="120">
        <v>85</v>
      </c>
      <c r="C19" s="120"/>
    </row>
    <row r="20" s="114" customFormat="1" ht="24.75" customHeight="1" spans="1:3">
      <c r="A20" s="68" t="s">
        <v>605</v>
      </c>
      <c r="B20" s="120">
        <v>177</v>
      </c>
      <c r="C20" s="120"/>
    </row>
    <row r="21" s="114" customFormat="1" ht="24.75" customHeight="1" spans="1:3">
      <c r="A21" s="68" t="s">
        <v>606</v>
      </c>
      <c r="B21" s="120">
        <v>146</v>
      </c>
      <c r="C21" s="120"/>
    </row>
    <row r="22" s="114" customFormat="1" ht="24.75" customHeight="1" spans="1:3">
      <c r="A22" s="68" t="s">
        <v>581</v>
      </c>
      <c r="B22" s="120">
        <f>SUM(B23:B25)</f>
        <v>130</v>
      </c>
      <c r="C22" s="120"/>
    </row>
    <row r="23" s="114" customFormat="1" ht="24.75" customHeight="1" spans="1:3">
      <c r="A23" s="68" t="s">
        <v>607</v>
      </c>
      <c r="B23" s="120"/>
      <c r="C23" s="120"/>
    </row>
    <row r="24" s="114" customFormat="1" ht="24.75" customHeight="1" spans="1:3">
      <c r="A24" s="68" t="s">
        <v>608</v>
      </c>
      <c r="B24" s="120">
        <v>130</v>
      </c>
      <c r="C24" s="120"/>
    </row>
    <row r="25" s="114" customFormat="1" ht="24.75" customHeight="1" spans="1:3">
      <c r="A25" s="68" t="s">
        <v>609</v>
      </c>
      <c r="B25" s="120"/>
      <c r="C25" s="120"/>
    </row>
    <row r="26" s="114" customFormat="1" ht="24.75" customHeight="1" spans="1:3">
      <c r="A26" s="68" t="s">
        <v>582</v>
      </c>
      <c r="B26" s="120">
        <f>SUM(B27:B28)</f>
        <v>57003</v>
      </c>
      <c r="C26" s="120"/>
    </row>
    <row r="27" s="114" customFormat="1" ht="24.75" customHeight="1" spans="1:3">
      <c r="A27" s="68" t="s">
        <v>610</v>
      </c>
      <c r="B27" s="120">
        <v>53894</v>
      </c>
      <c r="C27" s="120"/>
    </row>
    <row r="28" s="114" customFormat="1" ht="24.75" customHeight="1" spans="1:3">
      <c r="A28" s="68" t="s">
        <v>611</v>
      </c>
      <c r="B28" s="120">
        <v>3109</v>
      </c>
      <c r="C28" s="120"/>
    </row>
    <row r="29" s="114" customFormat="1" ht="24.75" customHeight="1" spans="1:3">
      <c r="A29" s="68" t="s">
        <v>612</v>
      </c>
      <c r="B29" s="120">
        <v>451</v>
      </c>
      <c r="C29" s="120"/>
    </row>
    <row r="30" s="114" customFormat="1" ht="24.75" customHeight="1" spans="1:3">
      <c r="A30" s="68" t="s">
        <v>613</v>
      </c>
      <c r="B30" s="120">
        <v>380</v>
      </c>
      <c r="C30" s="120"/>
    </row>
    <row r="31" s="114" customFormat="1" ht="24.75" customHeight="1" spans="1:3">
      <c r="A31" s="68" t="s">
        <v>583</v>
      </c>
      <c r="B31" s="120">
        <f>SUM(B32)</f>
        <v>38</v>
      </c>
      <c r="C31" s="120"/>
    </row>
    <row r="32" s="114" customFormat="1" ht="24.75" customHeight="1" spans="1:3">
      <c r="A32" s="68" t="s">
        <v>614</v>
      </c>
      <c r="B32" s="120">
        <v>38</v>
      </c>
      <c r="C32" s="120"/>
    </row>
    <row r="33" s="114" customFormat="1" ht="24.75" customHeight="1" spans="1:3">
      <c r="A33" s="68" t="s">
        <v>615</v>
      </c>
      <c r="B33" s="120">
        <f>SUM(B34:B37)</f>
        <v>2385</v>
      </c>
      <c r="C33" s="120"/>
    </row>
    <row r="34" s="114" customFormat="1" ht="24.75" customHeight="1" spans="1:3">
      <c r="A34" s="68" t="s">
        <v>616</v>
      </c>
      <c r="B34" s="120">
        <v>1</v>
      </c>
      <c r="C34" s="120"/>
    </row>
    <row r="35" s="114" customFormat="1" ht="24.75" customHeight="1" spans="1:3">
      <c r="A35" s="68" t="s">
        <v>617</v>
      </c>
      <c r="B35" s="120"/>
      <c r="C35" s="120"/>
    </row>
    <row r="36" s="114" customFormat="1" ht="24.75" customHeight="1" spans="1:3">
      <c r="A36" s="68" t="s">
        <v>618</v>
      </c>
      <c r="B36" s="120">
        <v>2384</v>
      </c>
      <c r="C36" s="120"/>
    </row>
    <row r="37" s="114" customFormat="1" ht="24.75" customHeight="1" spans="1:3">
      <c r="A37" s="68" t="s">
        <v>619</v>
      </c>
      <c r="B37" s="120"/>
      <c r="C37" s="120"/>
    </row>
  </sheetData>
  <mergeCells count="1">
    <mergeCell ref="A2:C2"/>
  </mergeCells>
  <printOptions horizontalCentered="1"/>
  <pageMargins left="0.751388888888889" right="0.751388888888889" top="0.472222222222222" bottom="0.786805555555556" header="0.236111111111111" footer="0.5"/>
  <pageSetup paperSize="9" orientation="landscape" horizontalDpi="600"/>
  <headerFooter/>
  <ignoredErrors>
    <ignoredError sqref="B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封面</vt:lpstr>
      <vt:lpstr>目录</vt:lpstr>
      <vt:lpstr>1、一般公共预算收入总表</vt:lpstr>
      <vt:lpstr>2、一般公共预算收入表</vt:lpstr>
      <vt:lpstr>3、一般公共预算支出总表</vt:lpstr>
      <vt:lpstr>4、一般公共预算支出表</vt:lpstr>
      <vt:lpstr>5、一般公共预算支出明细表 </vt:lpstr>
      <vt:lpstr>6、一般公共预算支出分经济科目表</vt:lpstr>
      <vt:lpstr>7、一般公共预算基本支出分经济科目明细表</vt:lpstr>
      <vt:lpstr>8、省对市县转移支付表</vt:lpstr>
      <vt:lpstr>9、省本级2024年一般公共预算地方财力安排补助市县表 </vt:lpstr>
      <vt:lpstr>10、政府性基金预算收入表</vt:lpstr>
      <vt:lpstr>11、政府性基金预算支出表</vt:lpstr>
      <vt:lpstr>12、政府性基金预算支出明细表</vt:lpstr>
      <vt:lpstr>13、政府性基金预算支出分经济科目表</vt:lpstr>
      <vt:lpstr>14、政府性基金转移支付表</vt:lpstr>
      <vt:lpstr>15、国有资本收入表</vt:lpstr>
      <vt:lpstr>16、国有资本支出表</vt:lpstr>
      <vt:lpstr>17、国资分经济科目表</vt:lpstr>
      <vt:lpstr>18、国资转移支付预算表</vt:lpstr>
      <vt:lpstr>19、社会保险基金收入</vt:lpstr>
      <vt:lpstr>20、社会保险基金支出</vt:lpstr>
      <vt:lpstr>21、债务执行情况表 </vt:lpstr>
      <vt:lpstr>22、专项债务执行表 </vt:lpstr>
      <vt:lpstr>23、新增专项债券分领域需求表 </vt:lpstr>
      <vt:lpstr>24、新增专项债券项目明细情况表</vt:lpstr>
      <vt:lpstr>25.地方政府债务限额提前下达情况表</vt:lpstr>
      <vt:lpstr>26、新增政府债务收支表 </vt:lpstr>
      <vt:lpstr>27、提前下达新增债务限额分配情况表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123652</dc:creator>
  <cp:lastModifiedBy>大山</cp:lastModifiedBy>
  <dcterms:created xsi:type="dcterms:W3CDTF">2022-12-04T22:17:00Z</dcterms:created>
  <cp:lastPrinted>2023-01-10T15:10:00Z</cp:lastPrinted>
  <dcterms:modified xsi:type="dcterms:W3CDTF">2024-04-07T03:44:06Z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eadingLayout">
    <vt:bool>true</vt:bool>
  </property>
  <property fmtid="{D5CDD505-2E9C-101B-9397-08002B2CF9AE}" pid="4" name="ICV">
    <vt:lpwstr>AC63E623E5EB485D9CEA95E07DDE73DE_13</vt:lpwstr>
  </property>
</Properties>
</file>