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99" activeTab="28"/>
  </bookViews>
  <sheets>
    <sheet name="封面" sheetId="124" r:id="rId1"/>
    <sheet name="目录" sheetId="125" r:id="rId2"/>
    <sheet name="1、一般公共预算收入总表" sheetId="17" r:id="rId3"/>
    <sheet name="2、一般公共预算收入表" sheetId="18" r:id="rId4"/>
    <sheet name="3、一般公共预算支出总表" sheetId="19" r:id="rId5"/>
    <sheet name="4、一般公共预算支出表" sheetId="20" r:id="rId6"/>
    <sheet name="5、一般公共预算支出明细表 " sheetId="122" r:id="rId7"/>
    <sheet name="6、一般公共预算支出分经济科目表" sheetId="50" r:id="rId8"/>
    <sheet name="7、一般公共预算基本支出分经济科目明细表" sheetId="51" r:id="rId9"/>
    <sheet name="8、省对市县转移支付表" sheetId="52" r:id="rId10"/>
    <sheet name="9、省本级2024年一般公共预算地方财力安排补助市县表 " sheetId="53" r:id="rId11"/>
    <sheet name="10、政府性基金预算收入表" sheetId="26" r:id="rId12"/>
    <sheet name="11、政府性基金预算支出表" sheetId="27" r:id="rId13"/>
    <sheet name="12、政府性基金预算支出明细表" sheetId="54" r:id="rId14"/>
    <sheet name="13、政府性基金预算支出分经济科目表" sheetId="55" r:id="rId15"/>
    <sheet name="14、政府性基金转移支付表" sheetId="56" r:id="rId16"/>
    <sheet name="15、国有资本收入表" sheetId="31" r:id="rId17"/>
    <sheet name="16、国有资本支出表" sheetId="32" r:id="rId18"/>
    <sheet name="17、国资分经济科目表" sheetId="48" r:id="rId19"/>
    <sheet name="18、国资转移支付预算表" sheetId="47" r:id="rId20"/>
    <sheet name="19、社会保险基金收入" sheetId="33" r:id="rId21"/>
    <sheet name="20、社会保险基金支出" sheetId="34" r:id="rId22"/>
    <sheet name="21、债务执行情况表 " sheetId="111" r:id="rId23"/>
    <sheet name="22、专项债务执行表 " sheetId="112" r:id="rId24"/>
    <sheet name="23、新增专项债券分领域需求表 " sheetId="113" r:id="rId25"/>
    <sheet name="24、新增专项债券项目明细情况表" sheetId="114" r:id="rId26"/>
    <sheet name="25.地方政府债务限额提前下达情况表" sheetId="115" r:id="rId27"/>
    <sheet name="26、新增政府债务收支表 " sheetId="116" r:id="rId28"/>
    <sheet name="27、提前下达新增债务限额分配情况表" sheetId="117" r:id="rId29"/>
  </sheets>
  <definedNames>
    <definedName name="_xlnm._FilterDatabase" localSheetId="6" hidden="1">'5、一般公共预算支出明细表 '!$A$1:$G$507</definedName>
    <definedName name="_xlnm._FilterDatabase" hidden="1">#REF!</definedName>
    <definedName name="_xlnm.Print_Area" localSheetId="27">'26、新增政府债务收支表 '!$A$1:$D$22</definedName>
    <definedName name="_xlnm.Print_Titles" localSheetId="2">'1、一般公共预算收入总表'!$2:$4</definedName>
    <definedName name="_xlnm.Print_Titles" localSheetId="11">'10、政府性基金预算收入表'!$2:$4</definedName>
    <definedName name="_xlnm.Print_Titles" localSheetId="12">'11、政府性基金预算支出表'!$2:$4</definedName>
    <definedName name="_xlnm.Print_Titles" localSheetId="13">'12、政府性基金预算支出明细表'!$2:$4</definedName>
    <definedName name="_xlnm.Print_Titles" localSheetId="15">'14、政府性基金转移支付表'!$2:$4</definedName>
    <definedName name="_xlnm.Print_Titles" localSheetId="16">'15、国有资本收入表'!$2:$4</definedName>
    <definedName name="_xlnm.Print_Titles" localSheetId="17">'16、国有资本支出表'!$2:$4</definedName>
    <definedName name="_xlnm.Print_Titles" localSheetId="20">'19、社会保险基金收入'!$2:$4</definedName>
    <definedName name="_xlnm.Print_Titles" localSheetId="3">'2、一般公共预算收入表'!$2:$4</definedName>
    <definedName name="_xlnm.Print_Titles" localSheetId="21">'20、社会保险基金支出'!$2:$4</definedName>
    <definedName name="_xlnm.Print_Titles" localSheetId="22">'21、债务执行情况表 '!$2:$4</definedName>
    <definedName name="_xlnm.Print_Titles" localSheetId="23">'22、专项债务执行表 '!$2:$4</definedName>
    <definedName name="_xlnm.Print_Titles" localSheetId="24">'23、新增专项债券分领域需求表 '!$2:$6</definedName>
    <definedName name="_xlnm.Print_Titles" localSheetId="25">'24、新增专项债券项目明细情况表'!$2:$4</definedName>
    <definedName name="_xlnm.Print_Titles" localSheetId="26">'25.地方政府债务限额提前下达情况表'!$2:$3</definedName>
    <definedName name="_xlnm.Print_Titles" localSheetId="28">'27、提前下达新增债务限额分配情况表'!$2:$4</definedName>
    <definedName name="_xlnm.Print_Titles" localSheetId="4">'3、一般公共预算支出总表'!$2:$4</definedName>
    <definedName name="_xlnm.Print_Titles" localSheetId="5">'4、一般公共预算支出表'!$2:$5</definedName>
    <definedName name="_xlnm.Print_Titles" localSheetId="6">'5、一般公共预算支出明细表 '!$2:$4</definedName>
    <definedName name="_xlnm.Print_Titles" localSheetId="8">'7、一般公共预算基本支出分经济科目明细表'!$2:$4</definedName>
    <definedName name="_xlnm.Print_Titles" localSheetId="10">'9、省本级2024年一般公共预算地方财力安排补助市县表 '!$2:$4</definedName>
    <definedName name="_xlnm._FilterDatabase" localSheetId="2" hidden="1">'1、一般公共预算收入总表'!$A$2:$C$59</definedName>
    <definedName name="_xlnm._FilterDatabase" localSheetId="4" hidden="1">'3、一般公共预算支出总表'!$A$2:$C$86</definedName>
    <definedName name="_xlnm._FilterDatabase" localSheetId="10" hidden="1">'9、省本级2024年一般公共预算地方财力安排补助市县表 '!$A$5:$E$5</definedName>
    <definedName name="_xlnm._FilterDatabase" localSheetId="13" hidden="1">'12、政府性基金预算支出明细表'!$A$5:$G$5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<sst xmlns="http://schemas.openxmlformats.org/spreadsheetml/2006/main" count="1492" uniqueCount="1136">
  <si>
    <t>附件1</t>
  </si>
  <si>
    <t>二○二五年政府预算表</t>
  </si>
  <si>
    <t>朔州市平鲁区财政局</t>
  </si>
  <si>
    <t>目        录</t>
  </si>
  <si>
    <t>表一、二○二五年一般公共预算收入总表</t>
  </si>
  <si>
    <t>表二、二○二五年一般公共预算收入</t>
  </si>
  <si>
    <t>表三、二○二五年一般公共预算支出总表</t>
  </si>
  <si>
    <t>表四、二○二五年一般公共预算支出</t>
  </si>
  <si>
    <t>表五、二○二五年一般公共预算支出明细表</t>
  </si>
  <si>
    <t>表六、二○二五年一般公共预算支出分经济科目表</t>
  </si>
  <si>
    <t>表七、二○二五年一般公共预算基本支出分经济科目表</t>
  </si>
  <si>
    <t>表八、二○二五年省对市县税收返还和转移支付分地区预算表</t>
  </si>
  <si>
    <t>表九、二○二五年一般公共预算地方财力安排补助市县专项转移支付分项目表</t>
  </si>
  <si>
    <t>表十、二○二五年政府性基金预算收入表</t>
  </si>
  <si>
    <t>表十一、二○二五年政府性基金预算支出表</t>
  </si>
  <si>
    <t>表十二、二○二五年政府性基金预算支出明细表</t>
  </si>
  <si>
    <t>表十三、二○二五年政府性基金预算支出分经济科目表</t>
  </si>
  <si>
    <t>表十四、二○二五年政府性基金转移支付预算表</t>
  </si>
  <si>
    <t>表十五、二○二五年国有资本经营预算收入表</t>
  </si>
  <si>
    <t>表十六、二○二五年国有资本经营预算支出表</t>
  </si>
  <si>
    <t>表十七、二○二五年国有资本经营预算支出分经济科目表</t>
  </si>
  <si>
    <t>表十八、二○二五年省对市县国有资本经营预算转移支付预算表</t>
  </si>
  <si>
    <t>表十九、二○二五年社会保险基金预算收入表</t>
  </si>
  <si>
    <t>表二十、二○二五年社会保险基金预算支出表</t>
  </si>
  <si>
    <t>表二十一、二○二四年政府债务执行情况表</t>
  </si>
  <si>
    <t>表二十二、二○二四年政府专项债务执行情况表</t>
  </si>
  <si>
    <t>表二十三、二○二四年新增地方政府专项债券重大项目明细表</t>
  </si>
  <si>
    <t>表二十四、二○二四年新增专项债券项目明细情况表</t>
  </si>
  <si>
    <t>表二十五、二〇二五年地方政府债务限额提前下达情况表</t>
  </si>
  <si>
    <t>表二十六、二〇二五年年初预算新增政府债务收支安排情况表</t>
  </si>
  <si>
    <t>表二十七、二〇二五年提前下达新增债务限额分配情况表</t>
  </si>
  <si>
    <t>二○二五年一般公共预算收入总表</t>
  </si>
  <si>
    <t>表一</t>
  </si>
  <si>
    <t>单位：万元</t>
  </si>
  <si>
    <t>收入</t>
  </si>
  <si>
    <t>2025年预算数</t>
  </si>
  <si>
    <t>备注</t>
  </si>
  <si>
    <t>一般公共预算总收入</t>
  </si>
  <si>
    <t>一、一般公共预算收入</t>
  </si>
  <si>
    <t>二、地方政府一般债务收入</t>
  </si>
  <si>
    <t>三、转移性收入</t>
  </si>
  <si>
    <t xml:space="preserve">  1、返还性收入</t>
  </si>
  <si>
    <t xml:space="preserve">    所得税基数返还收入</t>
  </si>
  <si>
    <t xml:space="preserve">    成品油税费改革税收返还收入</t>
  </si>
  <si>
    <t xml:space="preserve">    增值税税收返还收入</t>
  </si>
  <si>
    <t xml:space="preserve">    消费税税收返还收入</t>
  </si>
  <si>
    <t xml:space="preserve">    增值税“五五分享”税收返还收入</t>
  </si>
  <si>
    <t xml:space="preserve">  2、一般性转移支付收入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</si>
  <si>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</si>
  <si>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</si>
  <si>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</si>
  <si>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</si>
  <si>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产粮（油）大县奖励资金收入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</si>
  <si>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</si>
  <si>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</si>
  <si>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</si>
  <si>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巩固脱贫攻坚成果衔接乡村振兴转移支付收入</t>
  </si>
  <si>
    <t xml:space="preserve">    公共安全共同财政事权转移支付收入</t>
  </si>
  <si>
    <t xml:space="preserve">    教育共同财政事权转移支付收入</t>
  </si>
  <si>
    <t xml:space="preserve">    文化旅游体育与传媒共同财政事权转移支付收入</t>
  </si>
  <si>
    <t xml:space="preserve">    社会保障和就业共同财政事权转移支付收入</t>
  </si>
  <si>
    <t xml:space="preserve">    医疗卫生共同财政事权转移支付收入</t>
  </si>
  <si>
    <t xml:space="preserve">    节能环保共同财政事权转移支付收入</t>
  </si>
  <si>
    <t xml:space="preserve">    农林水共同财政事权转移支付收入</t>
  </si>
  <si>
    <t xml:space="preserve">    交通运输共同财政事权转移支付收入</t>
  </si>
  <si>
    <t xml:space="preserve">    资源勘探工业信息等共同财政事权转移支付收入</t>
  </si>
  <si>
    <t xml:space="preserve">    住房保障共同财政事权转移支付收入</t>
  </si>
  <si>
    <t xml:space="preserve">    粮油物资储备共同财政事权转移支付收入</t>
  </si>
  <si>
    <t xml:space="preserve">    其他一般性转移支付收入</t>
  </si>
  <si>
    <t xml:space="preserve">  3、专项转移支付收入</t>
  </si>
  <si>
    <t xml:space="preserve">    一般公共服务</t>
  </si>
  <si>
    <t xml:space="preserve">    国防</t>
  </si>
  <si>
    <t>教育</t>
  </si>
  <si>
    <t>文化旅游体育与传媒</t>
  </si>
  <si>
    <t xml:space="preserve">    卫生健康</t>
  </si>
  <si>
    <t xml:space="preserve">    节能环保</t>
  </si>
  <si>
    <t xml:space="preserve">    城乡社区</t>
  </si>
  <si>
    <t xml:space="preserve">    农林水</t>
  </si>
  <si>
    <t>交通运输</t>
  </si>
  <si>
    <t xml:space="preserve">    资源勘探工业信息等</t>
  </si>
  <si>
    <t xml:space="preserve">    商业服务业等</t>
  </si>
  <si>
    <t>粮油物资储备</t>
  </si>
  <si>
    <t xml:space="preserve">    自然资源海洋气象等</t>
  </si>
  <si>
    <t xml:space="preserve">    灾害防治及应急管理</t>
  </si>
  <si>
    <t xml:space="preserve">  4、上解收入</t>
  </si>
  <si>
    <t xml:space="preserve">    体制上解收入</t>
  </si>
  <si>
    <t xml:space="preserve">    专项上解收入</t>
  </si>
  <si>
    <t xml:space="preserve">  5、预计上年结转收入</t>
  </si>
  <si>
    <t xml:space="preserve">  6、调入资金</t>
  </si>
  <si>
    <t xml:space="preserve">    从国有资本经营预算调入一般公共预算</t>
  </si>
  <si>
    <t xml:space="preserve">    从其他资金调入一般公共预算</t>
  </si>
  <si>
    <t xml:space="preserve">  7、动用预算稳定调节基金</t>
  </si>
  <si>
    <t>二○二五年一般公共预算收入表</t>
  </si>
  <si>
    <t xml:space="preserve">  表二</t>
  </si>
  <si>
    <t>收  入  项  目</t>
  </si>
  <si>
    <t>2024年
完成数</t>
  </si>
  <si>
    <t>2025年
预算数</t>
  </si>
  <si>
    <t>为2024年
完成数%</t>
  </si>
  <si>
    <t>备        注</t>
  </si>
  <si>
    <t>一般公共预算收入合计</t>
  </si>
  <si>
    <t>一、税收收入</t>
  </si>
  <si>
    <t xml:space="preserve">  1、增值税</t>
  </si>
  <si>
    <t xml:space="preserve">  2、企业所得税</t>
  </si>
  <si>
    <t xml:space="preserve">  3、个人所得税</t>
  </si>
  <si>
    <t xml:space="preserve">  4、资源税</t>
  </si>
  <si>
    <t xml:space="preserve">  5、城市维护建设税</t>
  </si>
  <si>
    <t xml:space="preserve">  6、房产税</t>
  </si>
  <si>
    <t xml:space="preserve">  7、印花税</t>
  </si>
  <si>
    <t xml:space="preserve">  8、城镇土地使用税</t>
  </si>
  <si>
    <t xml:space="preserve">  9、土地增值税</t>
  </si>
  <si>
    <t xml:space="preserve">  10、车船税</t>
  </si>
  <si>
    <t xml:space="preserve">  11、耕地占用税</t>
  </si>
  <si>
    <t xml:space="preserve">  12、契税</t>
  </si>
  <si>
    <t xml:space="preserve">  13、环境保护税</t>
  </si>
  <si>
    <t>二、非税收入</t>
  </si>
  <si>
    <t xml:space="preserve">  1、专项收入</t>
  </si>
  <si>
    <t xml:space="preserve">  2、行政事业性收费收入</t>
  </si>
  <si>
    <t xml:space="preserve">  3、罚没收入</t>
  </si>
  <si>
    <t xml:space="preserve">  4、国有资本经营收入</t>
  </si>
  <si>
    <t xml:space="preserve">  5、国有资源（资产）有偿使用收入</t>
  </si>
  <si>
    <t xml:space="preserve">  其中：矿业权出让收益</t>
  </si>
  <si>
    <t xml:space="preserve">  6、其他收入</t>
  </si>
  <si>
    <t>二○二五年一般公共预算支出总表</t>
  </si>
  <si>
    <t>表三</t>
  </si>
  <si>
    <t>支出项目</t>
  </si>
  <si>
    <t>一般公共预算总支出</t>
  </si>
  <si>
    <t>一、省本级一般公共预算支出</t>
  </si>
  <si>
    <t xml:space="preserve">   一般公共服务支出</t>
  </si>
  <si>
    <t xml:space="preserve">   国防支出</t>
  </si>
  <si>
    <t xml:space="preserve">   公共安全支出</t>
  </si>
  <si>
    <t xml:space="preserve">   教育支出</t>
  </si>
  <si>
    <t xml:space="preserve">   科学技术支出</t>
  </si>
  <si>
    <t xml:space="preserve">   文化旅游体育与传媒支出</t>
  </si>
  <si>
    <t xml:space="preserve">   社会保障和就业支出</t>
  </si>
  <si>
    <t xml:space="preserve">   卫生健康支出</t>
  </si>
  <si>
    <t xml:space="preserve">   节能环保支出</t>
  </si>
  <si>
    <t xml:space="preserve">   城乡社区支出</t>
  </si>
  <si>
    <t xml:space="preserve">   农林水支出</t>
  </si>
  <si>
    <t xml:space="preserve">   交通运输支出</t>
  </si>
  <si>
    <t xml:space="preserve">   资源勘探工业信息等支出</t>
  </si>
  <si>
    <t xml:space="preserve">   商业服务业等支出</t>
  </si>
  <si>
    <t xml:space="preserve">   金融支出</t>
  </si>
  <si>
    <t xml:space="preserve">   援助其他地区支出</t>
  </si>
  <si>
    <t xml:space="preserve">   自然资源海洋气象等支出</t>
  </si>
  <si>
    <t xml:space="preserve">   住房保障支出</t>
  </si>
  <si>
    <t xml:space="preserve">   粮油物资储备支出</t>
  </si>
  <si>
    <t xml:space="preserve">   灾害防治及应急管理支出   </t>
  </si>
  <si>
    <t xml:space="preserve">   预备费</t>
  </si>
  <si>
    <t xml:space="preserve">   债务付息支出</t>
  </si>
  <si>
    <t xml:space="preserve">   债务发行费用支出</t>
  </si>
  <si>
    <t xml:space="preserve">   其他支出</t>
  </si>
  <si>
    <t>二、转移性支出</t>
  </si>
  <si>
    <t xml:space="preserve">  1、返还性支出</t>
  </si>
  <si>
    <t xml:space="preserve">    所得税基数返还支出</t>
  </si>
  <si>
    <t xml:space="preserve">    成品油税费改革税收返还支出</t>
  </si>
  <si>
    <t xml:space="preserve">    增值税税收返还支出</t>
  </si>
  <si>
    <t xml:space="preserve">    消费税税收返还支出</t>
  </si>
  <si>
    <t xml:space="preserve">    增值税“五五分享”税收返还支出</t>
  </si>
  <si>
    <t xml:space="preserve">  2、一般性转移支付</t>
  </si>
  <si>
    <t xml:space="preserve">    体制补助转移支付支出</t>
  </si>
  <si>
    <t xml:space="preserve">    均衡性转移支付支出</t>
  </si>
  <si>
    <t xml:space="preserve">    县级基本财力保障机制奖补资金支出</t>
  </si>
  <si>
    <t xml:space="preserve">    结算补助支出</t>
  </si>
  <si>
    <t xml:space="preserve">    资源枯竭型城市转移支付补助支出</t>
  </si>
  <si>
    <t xml:space="preserve">    产粮(油)大县奖励资金支出</t>
  </si>
  <si>
    <t xml:space="preserve">    重点生态功能区转移支付支出</t>
  </si>
  <si>
    <t xml:space="preserve">    固定数额补助支出</t>
  </si>
  <si>
    <t xml:space="preserve">    革命老区转移支付支出</t>
  </si>
  <si>
    <t xml:space="preserve">    巩固脱贫攻坚成果衔接乡村振兴转移支付支出</t>
  </si>
  <si>
    <t xml:space="preserve">    公共安全共同财政事权转移支付支出</t>
  </si>
  <si>
    <t xml:space="preserve">    教育共同财政事权转移支付支出</t>
  </si>
  <si>
    <t xml:space="preserve">    科学技术共同财政事权转移支付支出</t>
  </si>
  <si>
    <t xml:space="preserve">    文化旅游体育与传媒共同财政事权转移支付支出</t>
  </si>
  <si>
    <t xml:space="preserve">    社会保障和就业共同财政事权转移支付支出</t>
  </si>
  <si>
    <t xml:space="preserve">    医疗卫生共同财政事权转移支付支出</t>
  </si>
  <si>
    <t xml:space="preserve">    节能环保共同财政事权转移支付支出</t>
  </si>
  <si>
    <t xml:space="preserve">    农林水共同财政事权转移支付支出</t>
  </si>
  <si>
    <t xml:space="preserve">    交通运输共同财政事权转移支付支出</t>
  </si>
  <si>
    <t xml:space="preserve">    住房保障共同财政事权转移支付支出</t>
  </si>
  <si>
    <t xml:space="preserve">    化解债务引导资金转移支付支出</t>
  </si>
  <si>
    <t xml:space="preserve">    其他一般性转移支付支出</t>
  </si>
  <si>
    <t xml:space="preserve">  3、 专项转移支付</t>
  </si>
  <si>
    <t xml:space="preserve">    公共安全</t>
  </si>
  <si>
    <t xml:space="preserve">    科学技术</t>
  </si>
  <si>
    <t xml:space="preserve">    文化旅游体育与传媒</t>
  </si>
  <si>
    <t xml:space="preserve">    社会保障和就业</t>
  </si>
  <si>
    <t xml:space="preserve">    交通运输</t>
  </si>
  <si>
    <t xml:space="preserve">    住房保障</t>
  </si>
  <si>
    <t xml:space="preserve">    粮油物资储备</t>
  </si>
  <si>
    <t xml:space="preserve">    其他支出</t>
  </si>
  <si>
    <t xml:space="preserve">  4、上解支出</t>
  </si>
  <si>
    <t xml:space="preserve">    体制上解支出</t>
  </si>
  <si>
    <t xml:space="preserve">  5、调出资金</t>
  </si>
  <si>
    <t xml:space="preserve">  6、债务转贷支出</t>
  </si>
  <si>
    <t xml:space="preserve">    地方政府一般债券转贷支出</t>
  </si>
  <si>
    <t>三、债务还本支出</t>
  </si>
  <si>
    <t xml:space="preserve">   地方政府债务还本支出</t>
  </si>
  <si>
    <t>二○二五年一般公共预算支出表</t>
  </si>
  <si>
    <t xml:space="preserve">  表四</t>
  </si>
  <si>
    <t>2024年预算数</t>
  </si>
  <si>
    <t>2025年预算数同口径为2024年预算数%</t>
  </si>
  <si>
    <t>合计</t>
  </si>
  <si>
    <t>当年地方财力安排数</t>
  </si>
  <si>
    <t>地方政府一般债券安排数</t>
  </si>
  <si>
    <t>预计上年结转安排数</t>
  </si>
  <si>
    <t>一般公共预算支出合计</t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</si>
  <si>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</si>
  <si>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</si>
  <si>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</si>
  <si>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</si>
  <si>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</si>
  <si>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六、文化旅游体育与传媒支出</t>
  </si>
  <si>
    <t>七、社会保障和就业支出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</si>
  <si>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</si>
  <si>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</si>
  <si>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</si>
  <si>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</si>
  <si>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</si>
  <si>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</si>
  <si>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</si>
  <si>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</si>
  <si>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十六、援助其他地区支出</t>
  </si>
  <si>
    <t>十七、自然资源海洋气象等支出</t>
  </si>
  <si>
    <t>十八、住房保障支出</t>
  </si>
  <si>
    <t>十九、粮油物资储备支出</t>
  </si>
  <si>
    <t>二十、灾害防治及应急管理支出</t>
  </si>
  <si>
    <t>二十一、预备费</t>
  </si>
  <si>
    <t>二十二、债务付息支出</t>
  </si>
  <si>
    <t>二十三、债务发行费用支出</t>
  </si>
  <si>
    <t>二十四、其他支出</t>
  </si>
  <si>
    <t>二○二五年一般公共预算支出明细表</t>
  </si>
  <si>
    <t xml:space="preserve">  表五</t>
  </si>
  <si>
    <t>支  出  项  目</t>
  </si>
  <si>
    <t>其中：当年地方财力安排数</t>
  </si>
  <si>
    <t>专项转移支付收入安排</t>
  </si>
  <si>
    <t>预计上年结转
安排数</t>
  </si>
  <si>
    <t>一般公共服务支出</t>
  </si>
  <si>
    <t>　人大事务</t>
  </si>
  <si>
    <t>　　行政运行</t>
  </si>
  <si>
    <t>　　代表工作</t>
  </si>
  <si>
    <t xml:space="preserve">    事业运行</t>
  </si>
  <si>
    <t>　　其他人大事务支出</t>
  </si>
  <si>
    <t>　政协事务</t>
  </si>
  <si>
    <t>　　一般行政管理事务</t>
  </si>
  <si>
    <t xml:space="preserve">    政协会议</t>
  </si>
  <si>
    <t>　　事业运行</t>
  </si>
  <si>
    <t xml:space="preserve">    其他政协事务支出</t>
  </si>
  <si>
    <t>　政府办公厅（室）及相关机构事务</t>
  </si>
  <si>
    <t>　　机关服务</t>
  </si>
  <si>
    <t>　　专项服务</t>
  </si>
  <si>
    <t>　　专项业务及机关事务管理</t>
  </si>
  <si>
    <t>　　政务公开审批</t>
  </si>
  <si>
    <t>　　其他政府办公厅（室）及相关机构事务支出</t>
  </si>
  <si>
    <t>　发展与改革事务</t>
  </si>
  <si>
    <t>　　社会事业发展规划</t>
  </si>
  <si>
    <t>　　经济体制改革研究</t>
  </si>
  <si>
    <t>　　其他发展与改革事务支出</t>
  </si>
  <si>
    <t>　统计信息事务</t>
  </si>
  <si>
    <t>　　专项统计业务</t>
  </si>
  <si>
    <t>　　专项普查活动</t>
  </si>
  <si>
    <t xml:space="preserve">    统计抽样调查</t>
  </si>
  <si>
    <t>　　其他统计信息事务支出</t>
  </si>
  <si>
    <t>　财政事务</t>
  </si>
  <si>
    <t>　　财政委托业务支出</t>
  </si>
  <si>
    <t>　税收事务</t>
  </si>
  <si>
    <t>　　其他税收事务支出</t>
  </si>
  <si>
    <t>　审计事务</t>
  </si>
  <si>
    <t>　　审计业务</t>
  </si>
  <si>
    <t>　　其他审计事务支出</t>
  </si>
  <si>
    <t>　纪检监察事务</t>
  </si>
  <si>
    <t xml:space="preserve">    其他纪检监察事务支出</t>
  </si>
  <si>
    <t>　商贸事务</t>
  </si>
  <si>
    <t>　　其他商贸事务支出</t>
  </si>
  <si>
    <t>　档案事务</t>
  </si>
  <si>
    <t>　　档案馆</t>
  </si>
  <si>
    <t>　民主党派及工商联事务</t>
  </si>
  <si>
    <t>　群众团体事务</t>
  </si>
  <si>
    <t>　　工会事务</t>
  </si>
  <si>
    <t xml:space="preserve">    其他群众团体事务支出</t>
  </si>
  <si>
    <t>　党委办公厅（室）及相关机构事务</t>
  </si>
  <si>
    <t>　　专项业务</t>
  </si>
  <si>
    <t>　组织事务</t>
  </si>
  <si>
    <t xml:space="preserve">    机关服务</t>
  </si>
  <si>
    <t>　　其他组织事务支出</t>
  </si>
  <si>
    <t>　宣传事务</t>
  </si>
  <si>
    <t>　　宣传管理</t>
  </si>
  <si>
    <t>　　其他宣传事务支出</t>
  </si>
  <si>
    <t>　统战事务</t>
  </si>
  <si>
    <t>　　宗教事务</t>
  </si>
  <si>
    <t xml:space="preserve">  网信事务</t>
  </si>
  <si>
    <t>　市场监督管理事务</t>
  </si>
  <si>
    <t>　　质量基础</t>
  </si>
  <si>
    <t>　　质量安全监管</t>
  </si>
  <si>
    <t>　　食品安全监管</t>
  </si>
  <si>
    <t>　　其他市场监督管理事务</t>
  </si>
  <si>
    <t>　社会工作事务</t>
  </si>
  <si>
    <t xml:space="preserve">    一般行政管理事务</t>
  </si>
  <si>
    <t xml:space="preserve">    专项业务</t>
  </si>
  <si>
    <t xml:space="preserve">    其他社会工作事务支出</t>
  </si>
  <si>
    <t>　信访事务</t>
  </si>
  <si>
    <t>　数据事务</t>
  </si>
  <si>
    <t>　其他一般公共服务支出</t>
  </si>
  <si>
    <t>　　其他一般公共服务支出</t>
  </si>
  <si>
    <t>国防支出</t>
  </si>
  <si>
    <t>　国防动员</t>
  </si>
  <si>
    <t>　　兵役征集</t>
  </si>
  <si>
    <t>　　民兵</t>
  </si>
  <si>
    <t>　　其他国防动员支出</t>
  </si>
  <si>
    <t>公共安全支出</t>
  </si>
  <si>
    <t>　公安</t>
  </si>
  <si>
    <t>　　信息化建设</t>
  </si>
  <si>
    <t>　　其他公安支出</t>
  </si>
  <si>
    <t>　检察</t>
  </si>
  <si>
    <t>　　“两房”建设</t>
  </si>
  <si>
    <t>　法院</t>
  </si>
  <si>
    <t>　司法</t>
  </si>
  <si>
    <t xml:space="preserve">  其他公共安全支出</t>
  </si>
  <si>
    <t xml:space="preserve">    国家司法救助支出</t>
  </si>
  <si>
    <t>教育支出</t>
  </si>
  <si>
    <t>　教育管理事务</t>
  </si>
  <si>
    <t>　　其他教育管理事务支出</t>
  </si>
  <si>
    <t>　普通教育</t>
  </si>
  <si>
    <t>　　学前教育</t>
  </si>
  <si>
    <t>　　小学教育</t>
  </si>
  <si>
    <t>　　初中教育</t>
  </si>
  <si>
    <t>　　高中教育</t>
  </si>
  <si>
    <t xml:space="preserve">    其他普通教育支出</t>
  </si>
  <si>
    <t>　职业教育</t>
  </si>
  <si>
    <t>　　中等职业教育</t>
  </si>
  <si>
    <t>　广播电视教育</t>
  </si>
  <si>
    <t>　　广播电视学校</t>
  </si>
  <si>
    <t>　进修及培训</t>
  </si>
  <si>
    <t>　　干部教育</t>
  </si>
  <si>
    <t xml:space="preserve">  其他教育</t>
  </si>
  <si>
    <t xml:space="preserve">    其他教育支出</t>
  </si>
  <si>
    <t>科学技术支出</t>
  </si>
  <si>
    <t>　科学技术管理事务</t>
  </si>
  <si>
    <t xml:space="preserve">   应用研究</t>
  </si>
  <si>
    <t xml:space="preserve">     机构运行</t>
  </si>
  <si>
    <t xml:space="preserve">     其他应用研究支出</t>
  </si>
  <si>
    <t>　科学技术普及</t>
  </si>
  <si>
    <t>　　机构运行</t>
  </si>
  <si>
    <t>　　科普活动</t>
  </si>
  <si>
    <t>　科技交流与合作</t>
  </si>
  <si>
    <t>　　其他科技交流与合作支出</t>
  </si>
  <si>
    <t xml:space="preserve">  其他科学技术支出</t>
  </si>
  <si>
    <t xml:space="preserve">    其他科学技术支出</t>
  </si>
  <si>
    <t>文化旅游体育与传媒支出</t>
  </si>
  <si>
    <t>　文化和旅游</t>
  </si>
  <si>
    <t>　　图书馆</t>
  </si>
  <si>
    <t>　　艺术表演场所</t>
  </si>
  <si>
    <t>　　文化活动</t>
  </si>
  <si>
    <t>　　群众文化</t>
  </si>
  <si>
    <t>　　文化创作与保护</t>
  </si>
  <si>
    <t>　　文化和旅游管理事务</t>
  </si>
  <si>
    <t>　　其他文化和旅游支出</t>
  </si>
  <si>
    <t>　文物</t>
  </si>
  <si>
    <t>　　文物保护</t>
  </si>
  <si>
    <t>　　博物馆</t>
  </si>
  <si>
    <t>　体育</t>
  </si>
  <si>
    <t>　　体育场馆</t>
  </si>
  <si>
    <t>　　群众体育</t>
  </si>
  <si>
    <t>　广播电视</t>
  </si>
  <si>
    <t>　　广播电视事务</t>
  </si>
  <si>
    <t>　　其他广播电视支出</t>
  </si>
  <si>
    <t>　其他文化旅游体育与传媒支出</t>
  </si>
  <si>
    <t>　　宣传文化发展专项支出</t>
  </si>
  <si>
    <t>　　其他文化旅游体育与传媒支出</t>
  </si>
  <si>
    <t>社会保障和就业支出</t>
  </si>
  <si>
    <t>　人力资源和社会保障管理事务</t>
  </si>
  <si>
    <t>　　综合业务管理</t>
  </si>
  <si>
    <t>　　就业管理事务</t>
  </si>
  <si>
    <t>　　社会保险经办机构</t>
  </si>
  <si>
    <t>　　公共就业服务和职业技能鉴定机构</t>
  </si>
  <si>
    <t>　民政管理事务</t>
  </si>
  <si>
    <t>　　老龄事务</t>
  </si>
  <si>
    <t>　　其他民政管理事务支出</t>
  </si>
  <si>
    <t>　行政事业单位养老支出</t>
  </si>
  <si>
    <t>　　行政单位离退休</t>
  </si>
  <si>
    <t>　　事业单位离退休</t>
  </si>
  <si>
    <t>　　机关事业单位基本养老保险缴费支出</t>
  </si>
  <si>
    <t>　　机关事业单位职业年金缴费支出</t>
  </si>
  <si>
    <t>　　对机关事业单位基本养老保险基金的补助</t>
  </si>
  <si>
    <t>　就业补助</t>
  </si>
  <si>
    <t>　　就业创业服务补贴</t>
  </si>
  <si>
    <t>　　公益性岗位补贴</t>
  </si>
  <si>
    <t>　　就业见习补贴</t>
  </si>
  <si>
    <t xml:space="preserve">    其他就业补助支出</t>
  </si>
  <si>
    <t>　抚恤</t>
  </si>
  <si>
    <t>　　死亡抚恤</t>
  </si>
  <si>
    <t>　　伤残抚恤</t>
  </si>
  <si>
    <t>　　在乡复员、退伍军人生活补助</t>
  </si>
  <si>
    <t>　　义务兵优待</t>
  </si>
  <si>
    <t>　　农村籍退役士兵老年生活补助</t>
  </si>
  <si>
    <t>　　光荣院</t>
  </si>
  <si>
    <t>　　其他优抚支出</t>
  </si>
  <si>
    <t>　退役安置</t>
  </si>
  <si>
    <t>　　退役士兵安置</t>
  </si>
  <si>
    <t>　　军队移交政府的离退休人员安置</t>
  </si>
  <si>
    <t>　　军队移交政府离退休干部管理机构</t>
  </si>
  <si>
    <t>　　退役士兵管理教育</t>
  </si>
  <si>
    <t>　　其他退役安置支出</t>
  </si>
  <si>
    <t>　社会福利</t>
  </si>
  <si>
    <t>　　儿童福利</t>
  </si>
  <si>
    <t>　　老年福利</t>
  </si>
  <si>
    <t xml:space="preserve">    殡葬</t>
  </si>
  <si>
    <t>　　养老服务</t>
  </si>
  <si>
    <t>　　其他社会福利支出</t>
  </si>
  <si>
    <t>　残疾人事业</t>
  </si>
  <si>
    <t>　　残疾人康复</t>
  </si>
  <si>
    <t>　　残疾人就业</t>
  </si>
  <si>
    <t>　　残疾人生活和护理补贴</t>
  </si>
  <si>
    <t>　　其他残疾人事业支出</t>
  </si>
  <si>
    <t>　红十字事业</t>
  </si>
  <si>
    <t>　最低生活保障</t>
  </si>
  <si>
    <t>　　城市最低生活保障金支出</t>
  </si>
  <si>
    <t>　　农村最低生活保障金支出</t>
  </si>
  <si>
    <t>　临时救助</t>
  </si>
  <si>
    <t>　　临时救助支出</t>
  </si>
  <si>
    <t>　　流浪乞讨人员救助支出</t>
  </si>
  <si>
    <t>　特困人员救助供养</t>
  </si>
  <si>
    <t>　　城市特困人员救助供养支出</t>
  </si>
  <si>
    <t>　　农村特困人员救助供养支出</t>
  </si>
  <si>
    <t>　其他生活救助</t>
  </si>
  <si>
    <t>　　其他城市生活救助</t>
  </si>
  <si>
    <t>　　其他农村生活救助</t>
  </si>
  <si>
    <t>　财政对基本养老保险基金的补助</t>
  </si>
  <si>
    <t>　　财政对企业职工基本养老保险基金的补助</t>
  </si>
  <si>
    <t>　　财政对城乡居民基本养老保险基金的补助</t>
  </si>
  <si>
    <t>　财政对其他社会保险基金的补助</t>
  </si>
  <si>
    <t>　　财政对失业保险基金的补助</t>
  </si>
  <si>
    <t>　　财政对工伤保险基金的补助</t>
  </si>
  <si>
    <t>　　财政对城乡居民补充养老保险基金的补助</t>
  </si>
  <si>
    <t>　退役军人管理事务</t>
  </si>
  <si>
    <t>　　拥军优属</t>
  </si>
  <si>
    <t>　财政代缴社会保险费支出</t>
  </si>
  <si>
    <t>　　财政代缴城乡居民基本养老保险费支出</t>
  </si>
  <si>
    <t>　　财政代缴其他社会保险费支出</t>
  </si>
  <si>
    <t>　其他社会保障和就业支出</t>
  </si>
  <si>
    <t>　　其他社会保障和就业支出</t>
  </si>
  <si>
    <t>卫生健康支出</t>
  </si>
  <si>
    <t>　卫生健康管理事务</t>
  </si>
  <si>
    <t>　　其他卫生健康管理事务支出</t>
  </si>
  <si>
    <t>　公立医院</t>
  </si>
  <si>
    <t>　　综合医院</t>
  </si>
  <si>
    <t>　　中医（民族）医院</t>
  </si>
  <si>
    <t xml:space="preserve">    其他公立医院支出
</t>
  </si>
  <si>
    <t>　基层医疗卫生机构</t>
  </si>
  <si>
    <t>　　乡镇卫生院</t>
  </si>
  <si>
    <t>　　其他基层医疗卫生机构支出</t>
  </si>
  <si>
    <t>　公共卫生</t>
  </si>
  <si>
    <t>　　疾病预防控制机构</t>
  </si>
  <si>
    <t>　　基本公共卫生服务</t>
  </si>
  <si>
    <t>　　重大公共卫生服务</t>
  </si>
  <si>
    <t xml:space="preserve">    突发公共卫生事件应急处理</t>
  </si>
  <si>
    <t xml:space="preserve">    其他公共卫生支出</t>
  </si>
  <si>
    <t>　计划生育事务</t>
  </si>
  <si>
    <t>　　计划生育机构</t>
  </si>
  <si>
    <t>　　计划生育服务</t>
  </si>
  <si>
    <t>　　其他计划生育事务支出</t>
  </si>
  <si>
    <t>　行政事业单位医疗</t>
  </si>
  <si>
    <t>　　行政单位医疗</t>
  </si>
  <si>
    <t>　　事业单位医疗</t>
  </si>
  <si>
    <t>　　其他行政事业单位医疗支出</t>
  </si>
  <si>
    <t>　财政对基本医疗保险基金的补助</t>
  </si>
  <si>
    <t>　　财政对职工基本医疗保险基金的补助</t>
  </si>
  <si>
    <t>　　财政对其他基本医疗保险基金的补助</t>
  </si>
  <si>
    <t>　医疗救助</t>
  </si>
  <si>
    <t>　　城乡医疗救助</t>
  </si>
  <si>
    <t>　　其他医疗救助支出</t>
  </si>
  <si>
    <t>　优抚对象医疗</t>
  </si>
  <si>
    <t>　　优抚对象医疗补助</t>
  </si>
  <si>
    <t>　医疗保障管理事务</t>
  </si>
  <si>
    <t xml:space="preserve">  中医药事务</t>
  </si>
  <si>
    <t xml:space="preserve">    中医（民族医）药专项</t>
  </si>
  <si>
    <t>　其他卫生健康支出</t>
  </si>
  <si>
    <t>　　其他卫生健康支出</t>
  </si>
  <si>
    <t>节能环保支出</t>
  </si>
  <si>
    <t>　环境保护管理事务</t>
  </si>
  <si>
    <t>　　其他环境保护管理事务支出</t>
  </si>
  <si>
    <t>　环境监测与监察</t>
  </si>
  <si>
    <t>　　其他环境监测与监察支出</t>
  </si>
  <si>
    <t xml:space="preserve">  污染防治</t>
  </si>
  <si>
    <t xml:space="preserve">    大气</t>
  </si>
  <si>
    <t xml:space="preserve">    水体</t>
  </si>
  <si>
    <t xml:space="preserve">  自然生态保护</t>
  </si>
  <si>
    <t xml:space="preserve">    自然保护地</t>
  </si>
  <si>
    <t>　森林保护修复</t>
  </si>
  <si>
    <t>　　森林管护</t>
  </si>
  <si>
    <t>　　其他森林保护修复支出</t>
  </si>
  <si>
    <t xml:space="preserve">  风沙荒漠治理</t>
  </si>
  <si>
    <t xml:space="preserve">    其他风沙荒漠治理支出</t>
  </si>
  <si>
    <t xml:space="preserve">  能源节约利用</t>
  </si>
  <si>
    <t xml:space="preserve">    能源节约利用</t>
  </si>
  <si>
    <t>　污染减排</t>
  </si>
  <si>
    <t>　　生态环境监测与信息</t>
  </si>
  <si>
    <t>　能源管理事务</t>
  </si>
  <si>
    <t>城乡社区支出</t>
  </si>
  <si>
    <t>　城乡社区管理事务</t>
  </si>
  <si>
    <t>　　城管执法</t>
  </si>
  <si>
    <t>　　其他城乡社区管理事务支出</t>
  </si>
  <si>
    <t>　城乡社区公共设施</t>
  </si>
  <si>
    <t>　　其他城乡社区公共设施支出</t>
  </si>
  <si>
    <t>　城乡社区环境卫生</t>
  </si>
  <si>
    <t>　　城乡社区环境卫生</t>
  </si>
  <si>
    <t>　其他城乡社区支出</t>
  </si>
  <si>
    <t>　　其他城乡社区支出</t>
  </si>
  <si>
    <t>农林水支出</t>
  </si>
  <si>
    <t>　农业农村</t>
  </si>
  <si>
    <t>　　科技转化与推广服务</t>
  </si>
  <si>
    <t>　　病虫害控制</t>
  </si>
  <si>
    <t>　　统计监测与信息服务</t>
  </si>
  <si>
    <t>　　防灾减灾</t>
  </si>
  <si>
    <t>　　稳定农民收入补贴</t>
  </si>
  <si>
    <t>　　农业生产发展</t>
  </si>
  <si>
    <t xml:space="preserve">    农村社会事业</t>
  </si>
  <si>
    <t xml:space="preserve">    农田建设</t>
  </si>
  <si>
    <t>　　耕地建设与利用</t>
  </si>
  <si>
    <t>　　其他农业农村支出</t>
  </si>
  <si>
    <t>　林业和草原</t>
  </si>
  <si>
    <t>　　事业机构</t>
  </si>
  <si>
    <t>　　森林资源培育</t>
  </si>
  <si>
    <t>　　森林生态效益补偿</t>
  </si>
  <si>
    <t>　　林业草原防灾减灾</t>
  </si>
  <si>
    <t>　　草原管理</t>
  </si>
  <si>
    <t>　　退耕还林还草</t>
  </si>
  <si>
    <t>　　其他林业和草原支出</t>
  </si>
  <si>
    <t>　水利</t>
  </si>
  <si>
    <t>　　水土保持</t>
  </si>
  <si>
    <t xml:space="preserve">    水利工程建设</t>
  </si>
  <si>
    <t>　　水资源节约管理与保护</t>
  </si>
  <si>
    <t xml:space="preserve">    防汛</t>
  </si>
  <si>
    <t xml:space="preserve">    抗旱</t>
  </si>
  <si>
    <t>　　大中型水库移民后期扶持专项支出</t>
  </si>
  <si>
    <t>　　其他水利支出</t>
  </si>
  <si>
    <t>　巩固脱贫攻坚成果衔接乡村振兴</t>
  </si>
  <si>
    <t>　　农村基础设施建设</t>
  </si>
  <si>
    <t>　　生产发展</t>
  </si>
  <si>
    <t>　　社会发展</t>
  </si>
  <si>
    <t>　　其他巩固脱贫攻坚成果衔接乡村振兴支出</t>
  </si>
  <si>
    <t>　农村综合改革</t>
  </si>
  <si>
    <t>　　对村级公益事业建设的补助</t>
  </si>
  <si>
    <t>　　对村民委员会和村党支部的补助</t>
  </si>
  <si>
    <t>　　对村集体经济组织的补助</t>
  </si>
  <si>
    <t>　　其他农村综合改革支出</t>
  </si>
  <si>
    <t>　普惠金融发展支出</t>
  </si>
  <si>
    <t>　　支持农村金融机构</t>
  </si>
  <si>
    <t>　　农业保险保费补贴</t>
  </si>
  <si>
    <t xml:space="preserve">  目标价格补贴</t>
  </si>
  <si>
    <t xml:space="preserve">    其他目标价格补贴</t>
  </si>
  <si>
    <t>　其他农林水支出</t>
  </si>
  <si>
    <t>　　其他农林水支出</t>
  </si>
  <si>
    <t>交通运输支出</t>
  </si>
  <si>
    <t>　公路水路运输</t>
  </si>
  <si>
    <t>　　公路建设</t>
  </si>
  <si>
    <t>　　公路养护</t>
  </si>
  <si>
    <t>　　公路和运输安全</t>
  </si>
  <si>
    <t>　　公路运输管理</t>
  </si>
  <si>
    <t>　　其他公路水路运输支出</t>
  </si>
  <si>
    <t xml:space="preserve">  车辆购置税支出</t>
  </si>
  <si>
    <t xml:space="preserve">    车辆购置税用于农村公路建设支出</t>
  </si>
  <si>
    <t xml:space="preserve">    车辆购置税用于老旧汽车报废更新补贴</t>
  </si>
  <si>
    <t xml:space="preserve">  其他交通运输支出</t>
  </si>
  <si>
    <t xml:space="preserve">    其他交通运输支出</t>
  </si>
  <si>
    <t>资源勘探工业信息等支出</t>
  </si>
  <si>
    <t>　工业和信息产业监管</t>
  </si>
  <si>
    <t>　　产业发展</t>
  </si>
  <si>
    <t>　　其他工业和信息产业监管支出</t>
  </si>
  <si>
    <t>　支持中小企业发展和管理支出</t>
  </si>
  <si>
    <t>　　中小企业发展专项</t>
  </si>
  <si>
    <t>　　其他支持中小企业发展和管理支出</t>
  </si>
  <si>
    <t>商业服务业等支出</t>
  </si>
  <si>
    <t>　商业流通事务</t>
  </si>
  <si>
    <t>　　其他商业流通事务支出</t>
  </si>
  <si>
    <t xml:space="preserve">  涉外发展服务支出</t>
  </si>
  <si>
    <t xml:space="preserve">    其他涉外发展服务支出</t>
  </si>
  <si>
    <t>　其他商业服务业等支出</t>
  </si>
  <si>
    <t>　　其他商业服务业等支出</t>
  </si>
  <si>
    <t>自然资源海洋气象等支出</t>
  </si>
  <si>
    <t>　自然资源事务</t>
  </si>
  <si>
    <t>　　自然资源规划及管理</t>
  </si>
  <si>
    <t>　　自然资源利用与保护</t>
  </si>
  <si>
    <t>　　自然资源调查与确权登记</t>
  </si>
  <si>
    <t>　　地质矿产资源与环境调查</t>
  </si>
  <si>
    <t>　　基础测绘与地理信息监管</t>
  </si>
  <si>
    <t>　　其他自然资源事务支出</t>
  </si>
  <si>
    <t>　气象事务</t>
  </si>
  <si>
    <t>　　气象事业机构</t>
  </si>
  <si>
    <t>　其他自然资源海洋气象事务支出</t>
  </si>
  <si>
    <t>　　其他自然资源海洋气象事务支出</t>
  </si>
  <si>
    <t>住房保障支出</t>
  </si>
  <si>
    <t>　住房改革支出</t>
  </si>
  <si>
    <t>　　住房公积金</t>
  </si>
  <si>
    <t>粮油物资储备支出</t>
  </si>
  <si>
    <t>　重要商品储备</t>
  </si>
  <si>
    <t>　　肉类储备</t>
  </si>
  <si>
    <t>灾害防治及应急管理支出</t>
  </si>
  <si>
    <t>　应急管理事务</t>
  </si>
  <si>
    <t>　　安全监管</t>
  </si>
  <si>
    <t>　　应急管理</t>
  </si>
  <si>
    <t>　　其他应急管理支出</t>
  </si>
  <si>
    <t>　消防救援事务</t>
  </si>
  <si>
    <t xml:space="preserve">     消防应急救援</t>
  </si>
  <si>
    <t>　地震事务</t>
  </si>
  <si>
    <t>　　地震事业机构</t>
  </si>
  <si>
    <t>　自然灾害救灾及恢复重建支出</t>
  </si>
  <si>
    <t>　　自然灾害灾后重建补助</t>
  </si>
  <si>
    <t>预备费</t>
  </si>
  <si>
    <t>　预备费</t>
  </si>
  <si>
    <t>　　预备费</t>
  </si>
  <si>
    <t>其他支出</t>
  </si>
  <si>
    <t>　年初预留</t>
  </si>
  <si>
    <t>　　年初预留</t>
  </si>
  <si>
    <t>　其他支出</t>
  </si>
  <si>
    <t>　　其他支出</t>
  </si>
  <si>
    <t>债务付息支出</t>
  </si>
  <si>
    <t>　地方政府一般债务付息支出</t>
  </si>
  <si>
    <t>　　地方政府一般债券付息支出</t>
  </si>
  <si>
    <t>二○二五年一般公共预算支出分经济科目表</t>
  </si>
  <si>
    <t>表六</t>
  </si>
  <si>
    <t>经济科目名称</t>
  </si>
  <si>
    <t>一、机关工资福利支出</t>
  </si>
  <si>
    <t>二、机关商品和服务支出</t>
  </si>
  <si>
    <t>三、机关资本性支出</t>
  </si>
  <si>
    <t>四、对事业单位经常性补助</t>
  </si>
  <si>
    <t>五、对事业单位资本性补助</t>
  </si>
  <si>
    <t>六、对企业补助</t>
  </si>
  <si>
    <t>七、对企业资本性支出</t>
  </si>
  <si>
    <t>八、对个人和家庭的补助</t>
  </si>
  <si>
    <t>九、对社会保障基金补助</t>
  </si>
  <si>
    <t>十、债务利息及费用支出</t>
  </si>
  <si>
    <t>十一、预备费及预留</t>
  </si>
  <si>
    <t>十二、其他支出</t>
  </si>
  <si>
    <t>二○二五年一般公共预算基本支出分经济科目明细表</t>
  </si>
  <si>
    <t>表七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</si>
  <si>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</si>
  <si>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</si>
  <si>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</si>
  <si>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</si>
  <si>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</si>
  <si>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</si>
  <si>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</si>
  <si>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</si>
  <si>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</si>
  <si>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</si>
  <si>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因公出国（境）费用</t>
  </si>
  <si>
    <t xml:space="preserve">  公务用车运行维护费</t>
  </si>
  <si>
    <t xml:space="preserve">  维修（护）费</t>
  </si>
  <si>
    <t xml:space="preserve">  其他商品和服务支出</t>
  </si>
  <si>
    <t xml:space="preserve">  公务用车购置</t>
  </si>
  <si>
    <t xml:space="preserve">  设备购置</t>
  </si>
  <si>
    <t xml:space="preserve">  其他资本性支出</t>
  </si>
  <si>
    <t xml:space="preserve">  工资福利支出</t>
  </si>
  <si>
    <t xml:space="preserve">  商品和服务支出</t>
  </si>
  <si>
    <t xml:space="preserve">    公务用车运行维护费</t>
  </si>
  <si>
    <t xml:space="preserve">    公务接待费</t>
  </si>
  <si>
    <t xml:space="preserve">    商品和服务支出</t>
  </si>
  <si>
    <t xml:space="preserve">  资本性支出</t>
  </si>
  <si>
    <t>六、对个人和家庭的补助</t>
  </si>
  <si>
    <t xml:space="preserve">  社会福利和救助</t>
  </si>
  <si>
    <t xml:space="preserve">  助学金</t>
  </si>
  <si>
    <t xml:space="preserve">  离退休费</t>
  </si>
  <si>
    <t xml:space="preserve">  其他对个人和家庭补助</t>
  </si>
  <si>
    <t>二○二五年省对市县税收返还和转移支付分地区预算表</t>
  </si>
  <si>
    <t xml:space="preserve">  表八</t>
  </si>
  <si>
    <t>地区</t>
  </si>
  <si>
    <t>税收返还</t>
  </si>
  <si>
    <t>一般转移支付
（提前下达数）</t>
  </si>
  <si>
    <t>专项转移支付
（提前下达数）</t>
  </si>
  <si>
    <t>太原市</t>
  </si>
  <si>
    <t>大同市</t>
  </si>
  <si>
    <t>阳泉市</t>
  </si>
  <si>
    <t>长治市</t>
  </si>
  <si>
    <t>晋城市</t>
  </si>
  <si>
    <t>朔州市</t>
  </si>
  <si>
    <t>忻州市</t>
  </si>
  <si>
    <t>晋中市</t>
  </si>
  <si>
    <t>吕梁市</t>
  </si>
  <si>
    <t>临汾市</t>
  </si>
  <si>
    <t>运城市</t>
  </si>
  <si>
    <t>二○二五年一般公共预算地方财力安排补助市县专项转移支付分项目表</t>
  </si>
  <si>
    <t xml:space="preserve">  表九</t>
  </si>
  <si>
    <t>项目名称</t>
  </si>
  <si>
    <t>其中：已提前
下达市县</t>
  </si>
  <si>
    <t>一、一般公共服务</t>
  </si>
  <si>
    <t xml:space="preserve">  山西省放心消费创建</t>
  </si>
  <si>
    <t xml:space="preserve">  审计系统统一组织项目经费</t>
  </si>
  <si>
    <t xml:space="preserve">  药品监管系统能力建设经费</t>
  </si>
  <si>
    <t xml:space="preserve">  全省两新组织联合党组织、兼职党建工作指导员工作经费省级补助资金</t>
  </si>
  <si>
    <t xml:space="preserve">  两品一械抽样检验经费</t>
  </si>
  <si>
    <t xml:space="preserve">  党员教育培训经费</t>
  </si>
  <si>
    <t xml:space="preserve">  困难职工帮扶省财政配套资金</t>
  </si>
  <si>
    <t xml:space="preserve">  妇女儿童工作专项资金</t>
  </si>
  <si>
    <t xml:space="preserve">  山西省第五次全国经济普查经费</t>
  </si>
  <si>
    <t>二、国防</t>
  </si>
  <si>
    <t>三、公共安全</t>
  </si>
  <si>
    <t xml:space="preserve">  公安交通管理省级补助资金</t>
  </si>
  <si>
    <t xml:space="preserve">  免费法律咨询和特殊群体法律援助惠民工程</t>
  </si>
  <si>
    <t>五、科学技术</t>
  </si>
  <si>
    <t xml:space="preserve">  山西省大众创业万众创新专项资金</t>
  </si>
  <si>
    <t xml:space="preserve">  四个一批科技兴医创新计划</t>
  </si>
  <si>
    <t>六、文化旅游体育与传媒</t>
  </si>
  <si>
    <t xml:space="preserve">  永乐宫保护研究和日常养护经费</t>
  </si>
  <si>
    <t xml:space="preserve">  平遥古城保护与国际旅游目的地建设专项资金</t>
  </si>
  <si>
    <t xml:space="preserve">  省级及以上爱国主义教育(示范)基地陈列布展补助资金</t>
  </si>
  <si>
    <t xml:space="preserve">  传统工艺美术保护发展专项资金</t>
  </si>
  <si>
    <t xml:space="preserve">  旅游发展专项资金</t>
  </si>
  <si>
    <t xml:space="preserve">  新时代宣传文化专项资金</t>
  </si>
  <si>
    <t xml:space="preserve">  全省乡镇(公社)老放映员补助资金</t>
  </si>
  <si>
    <t xml:space="preserve">  农村寄宿制学校电影放映专项补贴资金</t>
  </si>
  <si>
    <t xml:space="preserve">  文旅康养集聚区创建奖励资金</t>
  </si>
  <si>
    <t xml:space="preserve">  古建筑日常养护经费</t>
  </si>
  <si>
    <t xml:space="preserve">  文化产业专项资金</t>
  </si>
  <si>
    <t xml:space="preserve">  文物看护人员经费</t>
  </si>
  <si>
    <t>七、社会保障和就业</t>
  </si>
  <si>
    <t xml:space="preserve">  民办养老机构专项补助及养老服务建设专项资金(配套)</t>
  </si>
  <si>
    <t xml:space="preserve">  养老服务企业和适老化改造专项资金</t>
  </si>
  <si>
    <t xml:space="preserve">  社区居家养老服务“1251”工程奖补资金</t>
  </si>
  <si>
    <t xml:space="preserve">  殡葬事业省级专项补助资金</t>
  </si>
  <si>
    <t xml:space="preserve">  预留民生支出提标及政府办实事资金</t>
  </si>
  <si>
    <t xml:space="preserve">  省级烈士纪念设施维修补助经费</t>
  </si>
  <si>
    <t>八、卫生健康</t>
  </si>
  <si>
    <t xml:space="preserve">  地方公共卫生</t>
  </si>
  <si>
    <t xml:space="preserve">  建高地兜网底提能力强医工程</t>
  </si>
  <si>
    <t xml:space="preserve">  建设中医药强省补助资金(补助市县)</t>
  </si>
  <si>
    <t xml:space="preserve">  省属国有困难(破产)企业离休干部医疗费用补助资金</t>
  </si>
  <si>
    <t>九、节能环保</t>
  </si>
  <si>
    <t xml:space="preserve">  清洁发展委托贷款贴息资金</t>
  </si>
  <si>
    <t xml:space="preserve">  省级迎峰度冬保障供气专项资金</t>
  </si>
  <si>
    <t xml:space="preserve">  黄河流域生态保护和高质量发展专项</t>
  </si>
  <si>
    <t xml:space="preserve">  省级生态环境专项资金</t>
  </si>
  <si>
    <t xml:space="preserve">  冬季清洁取暖省级专项资金</t>
  </si>
  <si>
    <t>十、城乡社区</t>
  </si>
  <si>
    <t xml:space="preserve">  城镇建设与发展专项补助资金</t>
  </si>
  <si>
    <t xml:space="preserve">  既有住宅加装电梯补助资金</t>
  </si>
  <si>
    <t xml:space="preserve">  城镇排水管网雨污分流改造补助资金</t>
  </si>
  <si>
    <t xml:space="preserve">  太原市冬季供热财政专项补贴</t>
  </si>
  <si>
    <t>十一、农林水</t>
  </si>
  <si>
    <t xml:space="preserve">  基本建设支出(以工代赈)</t>
  </si>
  <si>
    <t xml:space="preserve">  恢复300万亩水浇地项目</t>
  </si>
  <si>
    <t xml:space="preserve">  农村综合改革转移支付</t>
  </si>
  <si>
    <t xml:space="preserve">  创业担保贷款贴息资金</t>
  </si>
  <si>
    <t>十二、交通运输</t>
  </si>
  <si>
    <t xml:space="preserve">  阳大铁路运营补贴</t>
  </si>
  <si>
    <t xml:space="preserve">  交通运输领域转移支付市县补助支出</t>
  </si>
  <si>
    <t xml:space="preserve">  铁路道口安全管理专项资金</t>
  </si>
  <si>
    <t>十三、资源勘探工业信息等</t>
  </si>
  <si>
    <t xml:space="preserve">  中小企业发展专项转移支付</t>
  </si>
  <si>
    <t xml:space="preserve">  省级技术改造专项资金</t>
  </si>
  <si>
    <t>十四、商业服务业等</t>
  </si>
  <si>
    <t xml:space="preserve">  新入统服务业企业(单位)奖励专项资金</t>
  </si>
  <si>
    <t xml:space="preserve">  电商小镇资金</t>
  </si>
  <si>
    <t xml:space="preserve">  供销社培育壮大工程专项资金</t>
  </si>
  <si>
    <t xml:space="preserve">  开发区建设发展专项资金</t>
  </si>
  <si>
    <t xml:space="preserve">  商务事业发展专项省级补助资金</t>
  </si>
  <si>
    <t>十五、自然资源海洋气象等</t>
  </si>
  <si>
    <t xml:space="preserve">  省级重点生态保护修复治理资金</t>
  </si>
  <si>
    <t xml:space="preserve">  山西省农村地质灾害治理防治项目</t>
  </si>
  <si>
    <t xml:space="preserve">  耕地开发项目专项资金</t>
  </si>
  <si>
    <t xml:space="preserve">  山水林田湖草沙一体化保护和修复工程</t>
  </si>
  <si>
    <t>十六、住房保障</t>
  </si>
  <si>
    <t xml:space="preserve">  采煤沉陷区搬迁安置集中新建小区基础设施和公共服务设施项目</t>
  </si>
  <si>
    <t>十七、粮油物资储备</t>
  </si>
  <si>
    <t xml:space="preserve">  其中：活体猪储备补贴</t>
  </si>
  <si>
    <t xml:space="preserve">   粮食仓储设施维修和提升改造</t>
  </si>
  <si>
    <t>十八、灾害防治及应急管理</t>
  </si>
  <si>
    <t xml:space="preserve">  防灾减灾专项经费</t>
  </si>
  <si>
    <t>十九、其他支出</t>
  </si>
  <si>
    <t xml:space="preserve">  专项债券重点支持项目财政补助资金</t>
  </si>
  <si>
    <t xml:space="preserve">  省级基本建设和中央基建配套专项</t>
  </si>
  <si>
    <t>二○二五年政府性基金预算收入表</t>
  </si>
  <si>
    <t xml:space="preserve">  表十</t>
  </si>
  <si>
    <t>2024年完成数</t>
  </si>
  <si>
    <t>为2024年完成数%</t>
  </si>
  <si>
    <t>备 注</t>
  </si>
  <si>
    <t>一、政府性基金收入</t>
  </si>
  <si>
    <t xml:space="preserve"> 1、农网还贷资金收入</t>
  </si>
  <si>
    <t xml:space="preserve"> 2、国家电影事业发展专项资金收入</t>
  </si>
  <si>
    <t xml:space="preserve"> 3、农业土地开发资金收入</t>
  </si>
  <si>
    <t xml:space="preserve"> 4、国有土地使用权出让收入</t>
  </si>
  <si>
    <t xml:space="preserve"> 5、大中型水库库区基金收入</t>
  </si>
  <si>
    <t xml:space="preserve"> 6、彩票公益金收入</t>
  </si>
  <si>
    <t xml:space="preserve"> 7、国家重大水利工程建设基金收入</t>
  </si>
  <si>
    <t xml:space="preserve"> 8、车辆通行费</t>
  </si>
  <si>
    <t xml:space="preserve"> 9、彩票发行机构和彩票销售机构的业务费用</t>
  </si>
  <si>
    <t xml:space="preserve"> 10 、其他政府性基金收入</t>
  </si>
  <si>
    <t>二、专项债务对应项目专项收入</t>
  </si>
  <si>
    <t xml:space="preserve"> 1、政府收费公路专项债券对应项目收入</t>
  </si>
  <si>
    <t xml:space="preserve"> 2、其他政府性基金专项债券对应项目专项收入</t>
  </si>
  <si>
    <t>政府性基金预算收入合计</t>
  </si>
  <si>
    <t>政府性基金转移收入</t>
  </si>
  <si>
    <t xml:space="preserve">  政府性基金补助收入</t>
  </si>
  <si>
    <t xml:space="preserve">  政府性基金上解收入</t>
  </si>
  <si>
    <t>预计上年结转收入</t>
  </si>
  <si>
    <t>调入政府性基金预算资金</t>
  </si>
  <si>
    <t xml:space="preserve">  地方政府专项债务转贷收入</t>
  </si>
  <si>
    <t>专项债务收入</t>
  </si>
  <si>
    <t>政府性基金预算收入总计</t>
  </si>
  <si>
    <t>二○二五年政府性基金预算支出表</t>
  </si>
  <si>
    <t xml:space="preserve">  表十一</t>
  </si>
  <si>
    <t>科目名称</t>
  </si>
  <si>
    <t>地方政府专项债券安排数</t>
  </si>
  <si>
    <t>预计上年
结转安排数</t>
  </si>
  <si>
    <t>2024年
预算数</t>
  </si>
  <si>
    <t>为2024年
预算数%</t>
  </si>
  <si>
    <t>一、文化旅游体育与传媒支出</t>
  </si>
  <si>
    <t>二、节能环保支出</t>
  </si>
  <si>
    <t>三、城乡社区支出</t>
  </si>
  <si>
    <t>四、农林水支出</t>
  </si>
  <si>
    <t>五、交通运输支出</t>
  </si>
  <si>
    <t>六、资源勘探工业信息等支出</t>
  </si>
  <si>
    <t>七、其他支出</t>
  </si>
  <si>
    <t>八、债务付息支出</t>
  </si>
  <si>
    <t>九、债务发行费用支出</t>
  </si>
  <si>
    <t>政府性基金预算支出合计</t>
  </si>
  <si>
    <t>转移性支出</t>
  </si>
  <si>
    <t xml:space="preserve">    政府性基金补助支出</t>
  </si>
  <si>
    <t xml:space="preserve">    债务转贷支出</t>
  </si>
  <si>
    <t>地方政府专项债务还本支出</t>
  </si>
  <si>
    <t>政府性基金预算支出总计</t>
  </si>
  <si>
    <t>二○二五年政府性基金预算支出明细表</t>
  </si>
  <si>
    <t xml:space="preserve">  表十二</t>
  </si>
  <si>
    <t>其中：本级收入
安排支出数</t>
  </si>
  <si>
    <t>2025年部门预算数</t>
  </si>
  <si>
    <t xml:space="preserve">  国家电影事业发展专项资金安排的支出</t>
  </si>
  <si>
    <t xml:space="preserve">    其他国家电影事业发展专项资金支出</t>
  </si>
  <si>
    <t xml:space="preserve">  超长期特别国债安排的支出</t>
  </si>
  <si>
    <t xml:space="preserve">    “三北”工程建设</t>
  </si>
  <si>
    <t xml:space="preserve">  国有土地使用权出让收入安排的支出</t>
  </si>
  <si>
    <t xml:space="preserve">    支付破产或改制企业职工安置费</t>
  </si>
  <si>
    <t xml:space="preserve">    其他国有土地使用权出让收入安排的支出</t>
  </si>
  <si>
    <t xml:space="preserve">  国有土地收益基金安排的支出</t>
  </si>
  <si>
    <t xml:space="preserve">    其他国有土地收益基金支出</t>
  </si>
  <si>
    <t xml:space="preserve">  农业土地开发资金安排的支出</t>
  </si>
  <si>
    <t xml:space="preserve">  城市基础设施配套费安排的支出</t>
  </si>
  <si>
    <t xml:space="preserve">    其他城市基础设施配套费安排的支出</t>
  </si>
  <si>
    <t xml:space="preserve">  污水处理费安排的支出</t>
  </si>
  <si>
    <t xml:space="preserve">    其他污水处理费安排的支出</t>
  </si>
  <si>
    <t xml:space="preserve">  国家重大水利工程建设基金支出</t>
  </si>
  <si>
    <t xml:space="preserve">    其他重大水利工程建设基金支出</t>
  </si>
  <si>
    <t xml:space="preserve">  大中型水库移民后期扶持基金支出</t>
  </si>
  <si>
    <t xml:space="preserve">    移民补助</t>
  </si>
  <si>
    <t xml:space="preserve">    基础设施建设上经济发展</t>
  </si>
  <si>
    <t xml:space="preserve">  车辆通行费安排的支出</t>
  </si>
  <si>
    <t xml:space="preserve">    公路还贷</t>
  </si>
  <si>
    <t xml:space="preserve">    政府还贷公路养护</t>
  </si>
  <si>
    <t xml:space="preserve">    政府还贷公路管理</t>
  </si>
  <si>
    <t xml:space="preserve">    其他车辆通行费安排的支出</t>
  </si>
  <si>
    <t xml:space="preserve">  民航发展基金支出</t>
  </si>
  <si>
    <t xml:space="preserve">    民航机场建设</t>
  </si>
  <si>
    <t xml:space="preserve">    航线和机场补贴</t>
  </si>
  <si>
    <t xml:space="preserve">    通用航空发展</t>
  </si>
  <si>
    <t xml:space="preserve">  政府收费公路专项债券收入安排的支出</t>
  </si>
  <si>
    <t xml:space="preserve">    公路建设</t>
  </si>
  <si>
    <t xml:space="preserve">    制造业</t>
  </si>
  <si>
    <t xml:space="preserve">  其他政府性基金及对应专项债务收入安排的支出</t>
  </si>
  <si>
    <t xml:space="preserve">    其他地方自行试点项目收益专项债券收入安排的支出</t>
  </si>
  <si>
    <t xml:space="preserve">    其他政府性基金债务收入安排的支出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</si>
  <si>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</si>
  <si>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</si>
  <si>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</si>
  <si>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  彩票市场调控资金支出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</si>
  <si>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</si>
  <si>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</si>
  <si>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</si>
  <si>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</si>
  <si>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</si>
  <si>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用于文化事业的彩票公益金支出</t>
  </si>
  <si>
    <t xml:space="preserve">  地方政府专项债务付息支出</t>
  </si>
  <si>
    <t xml:space="preserve">    政府收费公路专项债券付息支出</t>
  </si>
  <si>
    <t xml:space="preserve">    其他地方自行试点项目收益专项债券付息支出</t>
  </si>
  <si>
    <t xml:space="preserve">    其他地方自行试点项目收益专项债券发行费用支出</t>
  </si>
  <si>
    <t>二○二五年政府性基金预算支出分经济科目表</t>
  </si>
  <si>
    <t xml:space="preserve">  表十三</t>
  </si>
  <si>
    <t>其中：本级财力安排</t>
  </si>
  <si>
    <t>提前下达专项转移支付留省级部分</t>
  </si>
  <si>
    <t>九、债务利息及费用支出</t>
  </si>
  <si>
    <t>十、其他支出</t>
  </si>
  <si>
    <t>二○二五年省对市县政府性基金转移支付预算表</t>
  </si>
  <si>
    <t xml:space="preserve">  表十四</t>
  </si>
  <si>
    <t>项目</t>
  </si>
  <si>
    <t>一、农林水</t>
  </si>
  <si>
    <t xml:space="preserve">  寿阳县蔡庄水库除险加固工程</t>
  </si>
  <si>
    <t xml:space="preserve">  兴县阁老湾水库除险加固工程</t>
  </si>
  <si>
    <t xml:space="preserve">  天镇县孤峰山水库除险加固工程</t>
  </si>
  <si>
    <t xml:space="preserve">  大同市左云县十里河水库除险加固工程</t>
  </si>
  <si>
    <t xml:space="preserve">  朔州市镇子梁水库除险加固工程</t>
  </si>
  <si>
    <t xml:space="preserve">  大中型水库库区基金</t>
  </si>
  <si>
    <t xml:space="preserve">  基本建设工程</t>
  </si>
  <si>
    <t xml:space="preserve">  “五湖”生态保护与修复工程</t>
  </si>
  <si>
    <t xml:space="preserve">  土地出让收益用于农业农村</t>
  </si>
  <si>
    <t xml:space="preserve">  农村供水工程维修建设</t>
  </si>
  <si>
    <t>二、其他支出</t>
  </si>
  <si>
    <t xml:space="preserve">  体彩公益金资助冲浪项目省队市办费用</t>
  </si>
  <si>
    <t xml:space="preserve">  体彩公益金资助举办青少年体育冬夏令营活动费用</t>
  </si>
  <si>
    <t xml:space="preserve">  省级彩票公益金资助公共文化设施建设</t>
  </si>
  <si>
    <t xml:space="preserve">  体彩公益金资助五寨县全民健身设施费用</t>
  </si>
  <si>
    <t xml:space="preserve">  福利彩票公益金资助项目</t>
  </si>
  <si>
    <t xml:space="preserve">  省级彩票公益金资助残疾人项目</t>
  </si>
  <si>
    <t xml:space="preserve">  体彩公益金资助手球项目省市联办费用</t>
  </si>
  <si>
    <t xml:space="preserve">  地市福利彩票公益金征收返还</t>
  </si>
  <si>
    <t xml:space="preserve">  体彩公益金资助举办全省业余训练教练员培训费用</t>
  </si>
  <si>
    <t xml:space="preserve">  农村土地开发资金项目</t>
  </si>
  <si>
    <t xml:space="preserve">  各市福彩中心经费</t>
  </si>
  <si>
    <t xml:space="preserve">  养老服务体系建设专项资金</t>
  </si>
  <si>
    <t xml:space="preserve">  福利彩票销售机构业务费</t>
  </si>
  <si>
    <t xml:space="preserve">  地市体育彩票公益金征收返还</t>
  </si>
  <si>
    <t xml:space="preserve">  体彩公益金资助青少年赛事活动费用</t>
  </si>
  <si>
    <t xml:space="preserve">  全省城镇社区养老幸福工程</t>
  </si>
  <si>
    <t>二○二五年国有资本经营预算收入表</t>
  </si>
  <si>
    <t>表十五</t>
  </si>
  <si>
    <t>收入项目</t>
  </si>
  <si>
    <t>一、利润收入</t>
  </si>
  <si>
    <t>电力企业利润收入</t>
  </si>
  <si>
    <t>煤炭企业利润收入</t>
  </si>
  <si>
    <t>投资服务企业利润收入</t>
  </si>
  <si>
    <t>纺织轻工企业利润收入</t>
  </si>
  <si>
    <t>建筑施工企业利润收入</t>
  </si>
  <si>
    <t>医药企业利润收入</t>
  </si>
  <si>
    <t>教育文化广播企业利润收入</t>
  </si>
  <si>
    <t>金融企业利润收入</t>
  </si>
  <si>
    <t>二、股利、股息收入</t>
  </si>
  <si>
    <t>国有参股公司股利、股息收入</t>
  </si>
  <si>
    <t>金融企业股利、股息收入（国资预算）</t>
  </si>
  <si>
    <t>国有资本经营预算收入合计</t>
  </si>
  <si>
    <t>转移性收入</t>
  </si>
  <si>
    <t xml:space="preserve">  国有资本经营预算转移支付收入</t>
  </si>
  <si>
    <t xml:space="preserve">  国有资本经营预算上年结转收入</t>
  </si>
  <si>
    <t>国有资本经营预算收入总计</t>
  </si>
  <si>
    <t>二○二五年国有资本经营预算支出</t>
  </si>
  <si>
    <t>表十六</t>
  </si>
  <si>
    <t>2025年部门预算</t>
  </si>
  <si>
    <t>一、解决历史遗留问题及改革成本支出</t>
  </si>
  <si>
    <t xml:space="preserve">  厂办大集体改革支出</t>
  </si>
  <si>
    <t xml:space="preserve">  国有企业改革成本支出</t>
  </si>
  <si>
    <t xml:space="preserve">  其他解决历史遗留问题及改革成本支出</t>
  </si>
  <si>
    <t>二、国有企业资本金注入</t>
  </si>
  <si>
    <t xml:space="preserve">  国有经济结构调整支出</t>
  </si>
  <si>
    <t xml:space="preserve">  前瞻性战略性产业发展支出</t>
  </si>
  <si>
    <t xml:space="preserve">  其他国有企业资本金注入</t>
  </si>
  <si>
    <t>三、其他国有资本经营预算支出</t>
  </si>
  <si>
    <t xml:space="preserve">  其他国有资本经营预算支出</t>
  </si>
  <si>
    <t>国有资本经营预算支出合计</t>
  </si>
  <si>
    <t xml:space="preserve">  国有资本经营预算转移支付</t>
  </si>
  <si>
    <t xml:space="preserve">    国有资本经营预算转移支付支出</t>
  </si>
  <si>
    <t xml:space="preserve">  调出资金</t>
  </si>
  <si>
    <t xml:space="preserve">    国有资本经营预算调出资金</t>
  </si>
  <si>
    <t>国有资本经营预算支出总计</t>
  </si>
  <si>
    <t>二○二五年国有资本经营预算支出分经济科目表（草案）</t>
  </si>
  <si>
    <t>表十七</t>
  </si>
  <si>
    <t>一、对企业补助</t>
  </si>
  <si>
    <t>二、对企业资本性支出</t>
  </si>
  <si>
    <t>二○二五年省对市县国有资本经营预算转移支付预算表</t>
  </si>
  <si>
    <t>表十八</t>
  </si>
  <si>
    <t>其中：已提前下达市县</t>
  </si>
  <si>
    <t>一、国有资本经营预算转移支付</t>
  </si>
  <si>
    <t xml:space="preserve">  国有资本经营预算专项</t>
  </si>
  <si>
    <t>二○二五年社会保险基金预算收入</t>
  </si>
  <si>
    <t>表十九</t>
  </si>
  <si>
    <t>2024年预计执行数</t>
  </si>
  <si>
    <t>为2024年预计
执行数%</t>
  </si>
  <si>
    <t>一、企业职工基本养老保险基金收入</t>
  </si>
  <si>
    <t xml:space="preserve">  基本养老保险费收入</t>
  </si>
  <si>
    <t xml:space="preserve">  财政补贴收入</t>
  </si>
  <si>
    <t xml:space="preserve">  利息收入</t>
  </si>
  <si>
    <t xml:space="preserve">  委托投资收益</t>
  </si>
  <si>
    <t xml:space="preserve">  转移收入</t>
  </si>
  <si>
    <t xml:space="preserve">  其他收入</t>
  </si>
  <si>
    <t>二、失业保险基金收入</t>
  </si>
  <si>
    <t xml:space="preserve">  失业保险费收入</t>
  </si>
  <si>
    <t>三、机关事业单位基本养老保险基金收入</t>
  </si>
  <si>
    <t>四、职工基本医疗保险基金收入</t>
  </si>
  <si>
    <t xml:space="preserve">  基本医疗保险费收入</t>
  </si>
  <si>
    <t>五、工伤保险基金收入</t>
  </si>
  <si>
    <t xml:space="preserve">  工伤保险费收入</t>
  </si>
  <si>
    <t>六、城乡居民基本养老保险基金收入</t>
  </si>
  <si>
    <t xml:space="preserve">  集体补助收入</t>
  </si>
  <si>
    <t>七、城乡居民补充养老保险基金收入</t>
  </si>
  <si>
    <t>社会保险基金预算收入合计</t>
  </si>
  <si>
    <t xml:space="preserve">  上年结余</t>
  </si>
  <si>
    <t>社会保险基金预算收入总计</t>
  </si>
  <si>
    <t>二○二五年社会保险基金预算支出</t>
  </si>
  <si>
    <t>表二十</t>
  </si>
  <si>
    <t>一、企业职工基本养老保险基金支出</t>
  </si>
  <si>
    <t xml:space="preserve">  基本养老金支出</t>
  </si>
  <si>
    <t xml:space="preserve">  丧葬补助金和抚恤金支出</t>
  </si>
  <si>
    <t xml:space="preserve">  转移支出</t>
  </si>
  <si>
    <t xml:space="preserve">  其他支出</t>
  </si>
  <si>
    <t xml:space="preserve">  上解上级支出</t>
  </si>
  <si>
    <t>二、失业保险基金支出</t>
  </si>
  <si>
    <t xml:space="preserve">  失业保险金支出</t>
  </si>
  <si>
    <t xml:space="preserve">  基本医疗保险费支出 </t>
  </si>
  <si>
    <t xml:space="preserve">  职业培训和职业介绍补贴支出</t>
  </si>
  <si>
    <t xml:space="preserve">  其他费用支出</t>
  </si>
  <si>
    <t xml:space="preserve">  稳定岗位补贴（稳岗返还）支出</t>
  </si>
  <si>
    <t xml:space="preserve">  技能提升补贴支出</t>
  </si>
  <si>
    <t>三、机关事业单位基本养老保险基金支出</t>
  </si>
  <si>
    <t>四、职工基本医疗保险基金支出</t>
  </si>
  <si>
    <t xml:space="preserve">  基本医疗保险待遇支出</t>
  </si>
  <si>
    <t>五、工伤保险基金支出</t>
  </si>
  <si>
    <t xml:space="preserve">  工伤保险待遇支出</t>
  </si>
  <si>
    <t xml:space="preserve">  劳动能力鉴定支出</t>
  </si>
  <si>
    <t xml:space="preserve">  工伤保险预防费用支出</t>
  </si>
  <si>
    <t>六、城乡居民基本养老保险基金支出</t>
  </si>
  <si>
    <t>七、城乡居民补充养老保险基金支出</t>
  </si>
  <si>
    <t>社会保险基金预算支出合计</t>
  </si>
  <si>
    <t xml:space="preserve">  年末预计滚存结余</t>
  </si>
  <si>
    <t>社会保险基金预算支出总计</t>
  </si>
  <si>
    <t>二○二四年政府债务执行情况表</t>
  </si>
  <si>
    <t>表二十一</t>
  </si>
  <si>
    <t xml:space="preserve">项目 </t>
  </si>
  <si>
    <t>一般债务</t>
  </si>
  <si>
    <t>专项债务</t>
  </si>
  <si>
    <t>2024年末政府债务限额</t>
  </si>
  <si>
    <r>
      <rPr>
        <sz val="12"/>
        <rFont val="仿宋_GB2312"/>
        <charset val="134"/>
      </rPr>
      <t xml:space="preserve">   </t>
    </r>
    <r>
      <rPr>
        <sz val="12"/>
        <rFont val="仿宋_GB2312"/>
        <charset val="134"/>
      </rPr>
      <t>其中：省本级</t>
    </r>
  </si>
  <si>
    <t>2024年末政府债务余额</t>
  </si>
  <si>
    <t>2024年末政府债务平均年限</t>
  </si>
  <si>
    <t>2024年政府债券还本支出</t>
  </si>
  <si>
    <t>2024年政府债券利息支出</t>
  </si>
  <si>
    <t>2024年新增政府债券支出率（%）</t>
  </si>
  <si>
    <t>二○二四年政府专项债务执行情况表</t>
  </si>
  <si>
    <t>表二十二</t>
  </si>
  <si>
    <t>金额</t>
  </si>
  <si>
    <t>专项债券收入</t>
  </si>
  <si>
    <t>新增专项债券支出</t>
  </si>
  <si>
    <t>新增专项债券项目负债规模</t>
  </si>
  <si>
    <t>新增专项债券平均年限(年)</t>
  </si>
  <si>
    <t>新增专项债券平均年利率（%）</t>
  </si>
  <si>
    <t>新增专项债券年平均负担利息额</t>
  </si>
  <si>
    <t>专项债券还本支出</t>
  </si>
  <si>
    <t>专项债券利息支出</t>
  </si>
  <si>
    <t>专项债券本息偿还来源小计</t>
  </si>
  <si>
    <t xml:space="preserve">    其中：专项债务对应项目专项收入</t>
  </si>
  <si>
    <t xml:space="preserve">          政府性基金收入</t>
  </si>
  <si>
    <t xml:space="preserve">          上解收入</t>
  </si>
  <si>
    <t>二○二四年新增地方政府专项债券重大项目明细表</t>
  </si>
  <si>
    <t>表二十三</t>
  </si>
  <si>
    <t>项目基本情况</t>
  </si>
  <si>
    <t>资金构成情况</t>
  </si>
  <si>
    <t>项目主要建设内容和规模</t>
  </si>
  <si>
    <t>项目单位</t>
  </si>
  <si>
    <t>项目投向（所属行业）</t>
  </si>
  <si>
    <t>建设状态（未开工/在建）</t>
  </si>
  <si>
    <t>立项年度</t>
  </si>
  <si>
    <t>发展改革委审批监管平台代码</t>
  </si>
  <si>
    <t>项目总概算（总投资）</t>
  </si>
  <si>
    <t>1.预算安排</t>
  </si>
  <si>
    <t>2.地方政府专项债券资金</t>
  </si>
  <si>
    <t>3.企业自筹资金</t>
  </si>
  <si>
    <t>4.新增专项债券项目配套市场化融资</t>
  </si>
  <si>
    <t>5.其他投资</t>
  </si>
  <si>
    <t>朔州低碳硅芯产业园区（一期）</t>
  </si>
  <si>
    <t>新建777860㎡厂房、366436平米道路配套市政管网、220KV变电站一座、110KV变电站一座、日处理量2万吨污水处理厂一座。</t>
  </si>
  <si>
    <t>平鲁区住房和城乡建设管理局</t>
  </si>
  <si>
    <t>产业园区</t>
  </si>
  <si>
    <t>在建</t>
  </si>
  <si>
    <t>2022年</t>
  </si>
  <si>
    <t>2202-140603-89-05-606108</t>
  </si>
  <si>
    <t>无</t>
  </si>
  <si>
    <t>二○二四年新增专项债券项目明细情况表</t>
  </si>
  <si>
    <t>表二十四</t>
  </si>
  <si>
    <t>项目投向领域</t>
  </si>
  <si>
    <t>专项债券合计</t>
  </si>
  <si>
    <t>期限（年）</t>
  </si>
  <si>
    <t>发行利率（%）</t>
  </si>
  <si>
    <t>年度政府性基金或专项收入金额（万元）</t>
  </si>
  <si>
    <t>年度付息金额
（万元）</t>
  </si>
  <si>
    <t>堡子沟城中村改造项目安置住房（一期）</t>
  </si>
  <si>
    <t>0903 棚户区改造（主要支持在建收尾项目，适度支持新开工项目）</t>
  </si>
  <si>
    <r>
      <t>7</t>
    </r>
    <r>
      <rPr>
        <sz val="10"/>
        <color indexed="8"/>
        <rFont val="宋体"/>
        <charset val="134"/>
      </rPr>
      <t>年</t>
    </r>
  </si>
  <si>
    <t>平鲁区古城小区棚户区改造工程</t>
  </si>
  <si>
    <t>0901 城镇老旧小区改造</t>
  </si>
  <si>
    <t>0802 产业园区基础设施（主要支持国家级、省级产业园区基础设施）</t>
  </si>
  <si>
    <r>
      <t>20</t>
    </r>
    <r>
      <rPr>
        <sz val="10"/>
        <color indexed="8"/>
        <rFont val="宋体"/>
        <charset val="134"/>
      </rPr>
      <t>年</t>
    </r>
  </si>
  <si>
    <t>平鲁区殡仪馆及生态陵园项目</t>
  </si>
  <si>
    <t>0605 其他社会事业</t>
  </si>
  <si>
    <r>
      <t>10</t>
    </r>
    <r>
      <rPr>
        <sz val="10"/>
        <color theme="1"/>
        <rFont val="宋体"/>
        <charset val="134"/>
      </rPr>
      <t>年</t>
    </r>
  </si>
  <si>
    <r>
      <t>15</t>
    </r>
    <r>
      <rPr>
        <sz val="10"/>
        <color theme="1"/>
        <rFont val="宋体"/>
        <charset val="134"/>
      </rPr>
      <t>年</t>
    </r>
  </si>
  <si>
    <t>房屋拆迁补偿</t>
  </si>
  <si>
    <r>
      <t xml:space="preserve"> 20</t>
    </r>
    <r>
      <rPr>
        <sz val="10"/>
        <color indexed="8"/>
        <rFont val="宋体"/>
        <charset val="134"/>
      </rPr>
      <t>年</t>
    </r>
  </si>
  <si>
    <r>
      <t>30</t>
    </r>
    <r>
      <rPr>
        <sz val="10"/>
        <color indexed="8"/>
        <rFont val="宋体"/>
        <charset val="134"/>
      </rPr>
      <t>年</t>
    </r>
  </si>
  <si>
    <t>二〇二五年地方政府债务限额提前下达情况表</t>
  </si>
  <si>
    <t xml:space="preserve">  表二十五</t>
  </si>
  <si>
    <t>全省</t>
  </si>
  <si>
    <t>本级</t>
  </si>
  <si>
    <t>下级</t>
  </si>
  <si>
    <t>一、2024年地方政府债务限额</t>
  </si>
  <si>
    <t xml:space="preserve">    其中：一般债务限额</t>
  </si>
  <si>
    <t xml:space="preserve">          专项债务限额</t>
  </si>
  <si>
    <t>二、提前下达2025年地方政府债务新增限额</t>
  </si>
  <si>
    <t xml:space="preserve">   其中：一般债务限额</t>
  </si>
  <si>
    <t xml:space="preserve">        专项债务限额</t>
  </si>
  <si>
    <t>二0二五年年初预算新增政府债务收支安排情况表</t>
  </si>
  <si>
    <t xml:space="preserve">  表二十六</t>
  </si>
  <si>
    <t>收   入</t>
  </si>
  <si>
    <t>支  出</t>
  </si>
  <si>
    <t>项  目</t>
  </si>
  <si>
    <t>预算数</t>
  </si>
  <si>
    <t>一般公共预算债务收入</t>
  </si>
  <si>
    <t>一般公共预算债务支出</t>
  </si>
  <si>
    <t>地方政府一般债券收入</t>
  </si>
  <si>
    <t>一、本级支出</t>
  </si>
  <si>
    <t xml:space="preserve">     其中：综合医院</t>
  </si>
  <si>
    <t xml:space="preserve">           高等教育</t>
  </si>
  <si>
    <t xml:space="preserve">          城乡社区</t>
  </si>
  <si>
    <t xml:space="preserve">    其中：节能环保</t>
  </si>
  <si>
    <t xml:space="preserve">          交通运输</t>
  </si>
  <si>
    <t xml:space="preserve">          农林水</t>
  </si>
  <si>
    <t xml:space="preserve">          地方政府一般债券转贷支出</t>
  </si>
  <si>
    <t>政府性基金预算债务收入</t>
  </si>
  <si>
    <t>政府性基金预算债务支出</t>
  </si>
  <si>
    <t>地方政府专项债券收入</t>
  </si>
  <si>
    <t>一、省本级支出</t>
  </si>
  <si>
    <t xml:space="preserve">    其中：公路建设</t>
  </si>
  <si>
    <t xml:space="preserve">          其他地方自行试点项目收益专项债券收入安排的支出</t>
  </si>
  <si>
    <t xml:space="preserve">      其他地方自行试点项目收益专项债券转贷支出</t>
  </si>
  <si>
    <t>补充政府性基金财力和存量政府投资项目</t>
  </si>
  <si>
    <t>二〇二五年提前下达新增债务限额分配情况表</t>
  </si>
  <si>
    <t xml:space="preserve">  表二十七</t>
  </si>
  <si>
    <t>小计</t>
  </si>
  <si>
    <t>一般债券</t>
  </si>
  <si>
    <t>专项债券</t>
  </si>
  <si>
    <t>合  计</t>
  </si>
  <si>
    <t>一、交通基础设施</t>
  </si>
  <si>
    <t xml:space="preserve">    铁路</t>
  </si>
  <si>
    <t xml:space="preserve">      ……</t>
  </si>
  <si>
    <t xml:space="preserve">    公路</t>
  </si>
  <si>
    <t xml:space="preserve">      农村公路建设</t>
  </si>
  <si>
    <t xml:space="preserve">    ……</t>
  </si>
  <si>
    <t>二、农林水利</t>
  </si>
  <si>
    <t xml:space="preserve">    水利</t>
  </si>
  <si>
    <t>三、生态环保</t>
  </si>
  <si>
    <t>四、社会事业</t>
  </si>
  <si>
    <t xml:space="preserve">    教育</t>
  </si>
  <si>
    <t>五、产业园区</t>
  </si>
  <si>
    <t>六、其他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</si>
</sst>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  <numFmt numFmtId="178" formatCode="#,##0.00_ "/>
    <numFmt numFmtId="179" formatCode="#,##0.0"/>
    <numFmt numFmtId="180" formatCode="0.0"/>
    <numFmt numFmtId="181" formatCode="0.00_ "/>
    <numFmt numFmtId="182" formatCode="#,##0_);[Red]\(#,##0\)"/>
  </numFmts>
  <fonts count="87">
    <font>
      <sz val="11"/>
      <color indexed="8"/>
      <name val="normal"/>
      <family val="2"/>
      <charset val="0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黑体"/>
      <family val="3"/>
      <charset val="134"/>
    </font>
    <font>
      <b/>
      <sz val="16"/>
      <color indexed="8"/>
      <name val="华文中宋"/>
      <charset val="134"/>
    </font>
    <font>
      <sz val="12"/>
      <name val="楷体_GB2312"/>
      <charset val="134"/>
    </font>
    <font>
      <b/>
      <sz val="12"/>
      <color indexed="8"/>
      <name val="楷体_GB2312"/>
      <charset val="134"/>
    </font>
    <font>
      <b/>
      <sz val="12"/>
      <name val="仿宋_GB2312"/>
      <charset val="134"/>
    </font>
    <font>
      <b/>
      <sz val="12"/>
      <color indexed="8"/>
      <name val="宋体"/>
      <charset val="134"/>
    </font>
    <font>
      <sz val="12"/>
      <name val="仿宋_GB2312"/>
      <charset val="134"/>
    </font>
    <font>
      <b/>
      <sz val="16"/>
      <name val="华文中宋"/>
      <charset val="134"/>
    </font>
    <font>
      <sz val="11"/>
      <name val="楷体_GB2312"/>
      <charset val="134"/>
    </font>
    <font>
      <b/>
      <sz val="12"/>
      <name val="楷体_GB2312"/>
      <charset val="134"/>
    </font>
    <font>
      <b/>
      <sz val="12"/>
      <color indexed="8"/>
      <name val="SimSun"/>
      <charset val="134"/>
    </font>
    <font>
      <sz val="12"/>
      <color indexed="8"/>
      <name val="SimSun"/>
      <charset val="134"/>
    </font>
    <font>
      <sz val="12"/>
      <name val="normal"/>
      <family val="2"/>
      <charset val="0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0"/>
      <color theme="1"/>
      <name val="Arial"/>
      <family val="2"/>
      <charset val="0"/>
    </font>
    <font>
      <sz val="9.75"/>
      <color theme="1"/>
      <name val="宋体"/>
      <charset val="134"/>
    </font>
    <font>
      <sz val="9.75"/>
      <color theme="1"/>
      <name val="helvetica"/>
      <family val="2"/>
      <charset val="0"/>
    </font>
    <font>
      <sz val="10"/>
      <color theme="1"/>
      <name val="宋体"/>
      <charset val="134"/>
    </font>
    <font>
      <sz val="12"/>
      <color theme="1"/>
      <name val="仿宋_GB2312"/>
      <charset val="134"/>
    </font>
    <font>
      <sz val="12"/>
      <name val="宋体"/>
      <charset val="134"/>
    </font>
    <font>
      <sz val="9"/>
      <name val="SimSun"/>
      <charset val="134"/>
    </font>
    <font>
      <sz val="12"/>
      <name val="SimSun"/>
      <charset val="134"/>
    </font>
    <font>
      <sz val="9"/>
      <color indexed="8"/>
      <name val="楷体_GB2312"/>
      <charset val="134"/>
    </font>
    <font>
      <b/>
      <sz val="11"/>
      <color indexed="8"/>
      <name val="normal"/>
      <family val="2"/>
      <charset val="0"/>
    </font>
    <font>
      <sz val="11"/>
      <color theme="1"/>
      <name val="宋体"/>
      <charset val="134"/>
      <scheme val="minor"/>
    </font>
    <font>
      <b/>
      <sz val="9"/>
      <name val="SimSun"/>
      <charset val="134"/>
    </font>
    <font>
      <sz val="12"/>
      <color indexed="8"/>
      <name val="仿宋_GB2312"/>
      <charset val="134"/>
    </font>
    <font>
      <sz val="9"/>
      <color theme="1"/>
      <name val="宋体"/>
      <charset val="134"/>
      <scheme val="minor"/>
    </font>
    <font>
      <b/>
      <sz val="9"/>
      <name val="楷体_GB2312"/>
      <charset val="134"/>
    </font>
    <font>
      <sz val="9"/>
      <name val="楷体_GB2312"/>
      <charset val="134"/>
    </font>
    <font>
      <sz val="11"/>
      <name val="normal"/>
      <family val="2"/>
      <charset val="0"/>
    </font>
    <font>
      <b/>
      <sz val="12"/>
      <color indexed="8"/>
      <name val="normal"/>
      <family val="2"/>
      <charset val="0"/>
    </font>
    <font>
      <sz val="9"/>
      <name val="_GB2312"/>
      <family val="2"/>
      <charset val="0"/>
    </font>
    <font>
      <b/>
      <sz val="12"/>
      <color indexed="8"/>
      <name val="仿宋_GB2312"/>
      <charset val="134"/>
    </font>
    <font>
      <sz val="11"/>
      <color indexed="0"/>
      <name val="Calibri"/>
      <family val="2"/>
      <charset val="0"/>
    </font>
    <font>
      <sz val="14"/>
      <name val="黑体"/>
      <family val="3"/>
      <charset val="134"/>
    </font>
    <font>
      <sz val="11"/>
      <name val="Calibri"/>
      <family val="2"/>
      <charset val="0"/>
    </font>
    <font>
      <b/>
      <sz val="12"/>
      <name val="SimSun"/>
      <charset val="134"/>
    </font>
    <font>
      <b/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name val="Arial"/>
      <family val="2"/>
      <charset val="0"/>
    </font>
    <font>
      <sz val="12"/>
      <name val="仿宋"/>
      <family val="3"/>
      <charset val="134"/>
    </font>
    <font>
      <b/>
      <sz val="12"/>
      <name val="normal"/>
      <family val="2"/>
      <charset val="0"/>
    </font>
    <font>
      <sz val="12"/>
      <color indexed="8"/>
      <name val="normal"/>
      <family val="2"/>
      <charset val="0"/>
    </font>
    <font>
      <sz val="10"/>
      <name val="楷体_GB2312"/>
      <charset val="134"/>
    </font>
    <font>
      <sz val="11"/>
      <name val="黑体"/>
      <family val="3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color indexed="10"/>
      <name val="SimSun"/>
      <charset val="134"/>
    </font>
    <font>
      <b/>
      <sz val="17"/>
      <name val="STZhongsong"/>
      <charset val="134"/>
    </font>
    <font>
      <sz val="9"/>
      <name val="楷体"/>
      <family val="3"/>
      <charset val="134"/>
    </font>
    <font>
      <b/>
      <sz val="9"/>
      <name val="宋体"/>
      <charset val="134"/>
    </font>
    <font>
      <sz val="12"/>
      <name val="Times New Roman"/>
      <family val="1"/>
      <charset val="0"/>
    </font>
    <font>
      <b/>
      <sz val="9"/>
      <color indexed="8"/>
      <name val="楷体_GB2312"/>
      <charset val="134"/>
    </font>
    <font>
      <b/>
      <sz val="20"/>
      <name val="方正大标宋简体"/>
      <charset val="134"/>
    </font>
    <font>
      <sz val="14"/>
      <name val="隶书"/>
      <family val="3"/>
      <charset val="134"/>
    </font>
    <font>
      <b/>
      <sz val="28"/>
      <name val="华文中宋"/>
      <charset val="134"/>
    </font>
    <font>
      <sz val="20"/>
      <name val="华文中宋"/>
      <charset val="134"/>
    </font>
    <font>
      <b/>
      <sz val="18"/>
      <name val="宋体"/>
      <charset val="134"/>
    </font>
    <font>
      <b/>
      <sz val="18"/>
      <name val="楷体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name val="Arial"/>
      <family val="2"/>
      <charset val="0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sz val="10"/>
      <color indexed="8"/>
      <name val="宋体"/>
      <charset val="134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4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medium">
        <color rgb="FF000000"/>
      </right>
      <top style="medium">
        <color rgb="FFC1DDF1"/>
      </top>
      <bottom style="medium">
        <color rgb="FFC1DDF1"/>
      </bottom>
      <diagonal/>
    </border>
    <border>
      <left/>
      <right/>
      <top style="medium">
        <color rgb="FFC1DDF1"/>
      </top>
      <bottom style="medium">
        <color rgb="FFC1DDF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13">
    <xf numFmtId="0" fontId="0" fillId="0" borderId="0">
      <alignment vertical="top" wrapText="1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7" borderId="31" applyNumberFormat="0" applyFon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32" applyNumberFormat="0" applyFill="0" applyAlignment="0" applyProtection="0">
      <alignment vertical="center"/>
    </xf>
    <xf numFmtId="0" fontId="71" fillId="0" borderId="33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8" borderId="35" applyNumberFormat="0" applyAlignment="0" applyProtection="0">
      <alignment vertical="center"/>
    </xf>
    <xf numFmtId="0" fontId="74" fillId="9" borderId="36" applyNumberFormat="0" applyAlignment="0" applyProtection="0">
      <alignment vertical="center"/>
    </xf>
    <xf numFmtId="0" fontId="75" fillId="9" borderId="35" applyNumberFormat="0" applyAlignment="0" applyProtection="0">
      <alignment vertical="center"/>
    </xf>
    <xf numFmtId="0" fontId="76" fillId="10" borderId="37" applyNumberFormat="0" applyAlignment="0" applyProtection="0">
      <alignment vertical="center"/>
    </xf>
    <xf numFmtId="0" fontId="77" fillId="0" borderId="38" applyNumberFormat="0" applyFill="0" applyAlignment="0" applyProtection="0">
      <alignment vertical="center"/>
    </xf>
    <xf numFmtId="0" fontId="78" fillId="0" borderId="39" applyNumberFormat="0" applyFill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1" fillId="13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57" fillId="0" borderId="0"/>
    <xf numFmtId="0" fontId="2" fillId="0" borderId="0"/>
    <xf numFmtId="9" fontId="83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44" fillId="0" borderId="0"/>
    <xf numFmtId="0" fontId="23" fillId="0" borderId="0">
      <alignment vertical="center"/>
    </xf>
    <xf numFmtId="0" fontId="23" fillId="0" borderId="0">
      <alignment vertical="center"/>
    </xf>
    <xf numFmtId="0" fontId="44" fillId="0" borderId="0">
      <protection locked="0"/>
    </xf>
    <xf numFmtId="0" fontId="0" fillId="0" borderId="0">
      <alignment vertical="top" wrapText="1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0" fillId="0" borderId="0">
      <alignment vertical="top" wrapText="1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0" fillId="0" borderId="0">
      <alignment vertical="top" wrapText="1"/>
    </xf>
    <xf numFmtId="0" fontId="23" fillId="0" borderId="0">
      <alignment vertical="center"/>
    </xf>
    <xf numFmtId="0" fontId="2" fillId="0" borderId="0">
      <alignment vertical="center"/>
    </xf>
    <xf numFmtId="0" fontId="83" fillId="0" borderId="0"/>
    <xf numFmtId="0" fontId="23" fillId="0" borderId="0">
      <protection locked="0"/>
    </xf>
    <xf numFmtId="0" fontId="23" fillId="0" borderId="0" applyBorder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top"/>
      <protection locked="0"/>
    </xf>
    <xf numFmtId="0" fontId="0" fillId="0" borderId="0">
      <alignment vertical="top" wrapText="1"/>
    </xf>
    <xf numFmtId="0" fontId="23" fillId="0" borderId="0"/>
    <xf numFmtId="0" fontId="79" fillId="11" borderId="0" applyNumberFormat="0" applyBorder="0" applyAlignment="0" applyProtection="0">
      <alignment vertical="center"/>
    </xf>
    <xf numFmtId="0" fontId="85" fillId="11" borderId="0" applyNumberFormat="0" applyBorder="0" applyAlignment="0" applyProtection="0">
      <alignment vertical="center"/>
    </xf>
    <xf numFmtId="43" fontId="83" fillId="0" borderId="0" applyFont="0" applyFill="0" applyBorder="0" applyAlignment="0" applyProtection="0"/>
  </cellStyleXfs>
  <cellXfs count="478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/>
    <xf numFmtId="176" fontId="5" fillId="2" borderId="2" xfId="0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wrapText="1"/>
    </xf>
    <xf numFmtId="4" fontId="8" fillId="2" borderId="5" xfId="101" applyNumberFormat="1" applyFont="1" applyFill="1" applyBorder="1" applyAlignment="1" applyProtection="1">
      <alignment horizontal="right" wrapText="1"/>
      <protection locked="0"/>
    </xf>
    <xf numFmtId="176" fontId="8" fillId="2" borderId="5" xfId="101" applyNumberFormat="1" applyFont="1" applyFill="1" applyBorder="1" applyAlignment="1" applyProtection="1">
      <alignment horizontal="right" wrapText="1"/>
      <protection locked="0"/>
    </xf>
    <xf numFmtId="0" fontId="9" fillId="3" borderId="4" xfId="0" applyFont="1" applyFill="1" applyBorder="1" applyAlignment="1">
      <alignment wrapText="1"/>
    </xf>
    <xf numFmtId="4" fontId="1" fillId="2" borderId="5" xfId="101" applyNumberFormat="1" applyFont="1" applyFill="1" applyBorder="1" applyAlignment="1" applyProtection="1">
      <alignment horizontal="right" wrapText="1"/>
      <protection locked="0"/>
    </xf>
    <xf numFmtId="176" fontId="1" fillId="2" borderId="5" xfId="101" applyNumberFormat="1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wrapText="1"/>
    </xf>
    <xf numFmtId="176" fontId="0" fillId="0" borderId="0" xfId="0" applyNumberFormat="1">
      <alignment vertical="top" wrapText="1"/>
    </xf>
    <xf numFmtId="0" fontId="3" fillId="0" borderId="0" xfId="0" applyFont="1" applyAlignment="1">
      <alignment vertical="center" wrapText="1"/>
    </xf>
    <xf numFmtId="0" fontId="10" fillId="2" borderId="6" xfId="0" applyFont="1" applyFill="1" applyBorder="1" applyAlignment="1">
      <alignment horizontal="center" vertical="center"/>
    </xf>
    <xf numFmtId="176" fontId="10" fillId="2" borderId="6" xfId="0" applyNumberFormat="1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/>
    <xf numFmtId="0" fontId="11" fillId="2" borderId="2" xfId="0" applyFont="1" applyFill="1" applyBorder="1" applyAlignment="1"/>
    <xf numFmtId="0" fontId="12" fillId="2" borderId="3" xfId="0" applyFont="1" applyFill="1" applyBorder="1" applyAlignment="1">
      <alignment horizontal="center" vertical="center"/>
    </xf>
    <xf numFmtId="176" fontId="12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wrapText="1"/>
    </xf>
    <xf numFmtId="176" fontId="13" fillId="2" borderId="3" xfId="0" applyNumberFormat="1" applyFont="1" applyFill="1" applyBorder="1" applyAlignment="1">
      <alignment horizontal="right" wrapText="1"/>
    </xf>
    <xf numFmtId="176" fontId="14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wrapText="1"/>
    </xf>
    <xf numFmtId="0" fontId="15" fillId="2" borderId="3" xfId="0" applyFont="1" applyFill="1" applyBorder="1" applyAlignment="1">
      <alignment wrapText="1"/>
    </xf>
    <xf numFmtId="176" fontId="15" fillId="2" borderId="3" xfId="0" applyNumberFormat="1" applyFont="1" applyFill="1" applyBorder="1" applyAlignment="1">
      <alignment horizontal="right"/>
    </xf>
    <xf numFmtId="0" fontId="9" fillId="2" borderId="3" xfId="0" applyFont="1" applyFill="1" applyBorder="1" applyAlignment="1"/>
    <xf numFmtId="0" fontId="9" fillId="2" borderId="3" xfId="0" applyFont="1" applyFill="1" applyBorder="1" applyAlignment="1">
      <alignment horizontal="left" wrapText="1"/>
    </xf>
    <xf numFmtId="176" fontId="9" fillId="2" borderId="3" xfId="0" applyNumberFormat="1" applyFont="1" applyFill="1" applyBorder="1" applyAlignment="1">
      <alignment wrapText="1"/>
    </xf>
    <xf numFmtId="0" fontId="16" fillId="2" borderId="7" xfId="0" applyFont="1" applyFill="1" applyBorder="1" applyAlignment="1">
      <alignment vertical="center" wrapText="1"/>
    </xf>
    <xf numFmtId="176" fontId="16" fillId="2" borderId="7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wrapText="1"/>
    </xf>
    <xf numFmtId="0" fontId="16" fillId="2" borderId="0" xfId="0" applyFont="1" applyFill="1" applyAlignment="1">
      <alignment vertical="center" wrapText="1"/>
    </xf>
    <xf numFmtId="176" fontId="16" fillId="2" borderId="0" xfId="0" applyNumberFormat="1" applyFont="1" applyFill="1" applyAlignment="1">
      <alignment vertical="center" wrapText="1"/>
    </xf>
    <xf numFmtId="0" fontId="5" fillId="2" borderId="2" xfId="0" applyFont="1" applyFill="1" applyBorder="1" applyAlignment="1">
      <alignment horizontal="right" vertical="center"/>
    </xf>
    <xf numFmtId="4" fontId="1" fillId="0" borderId="5" xfId="101" applyNumberFormat="1" applyFont="1" applyFill="1" applyBorder="1" applyAlignment="1" applyProtection="1">
      <alignment horizontal="right" wrapText="1"/>
      <protection locked="0"/>
    </xf>
    <xf numFmtId="0" fontId="17" fillId="0" borderId="0" xfId="0" applyFont="1" applyAlignment="1">
      <alignment horizontal="left" vertical="top" wrapText="1"/>
    </xf>
    <xf numFmtId="177" fontId="0" fillId="0" borderId="0" xfId="0" applyNumberFormat="1">
      <alignment vertical="top" wrapText="1"/>
    </xf>
    <xf numFmtId="0" fontId="5" fillId="2" borderId="2" xfId="0" applyFont="1" applyFill="1" applyBorder="1" applyAlignment="1"/>
    <xf numFmtId="0" fontId="6" fillId="0" borderId="3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76" fontId="18" fillId="0" borderId="3" xfId="0" applyNumberFormat="1" applyFont="1" applyFill="1" applyBorder="1" applyAlignment="1">
      <alignment horizontal="right" vertical="center" wrapText="1"/>
    </xf>
    <xf numFmtId="4" fontId="1" fillId="2" borderId="3" xfId="101" applyNumberFormat="1" applyFont="1" applyFill="1" applyBorder="1" applyAlignment="1" applyProtection="1">
      <alignment horizontal="right" wrapText="1"/>
      <protection locked="0"/>
    </xf>
    <xf numFmtId="0" fontId="19" fillId="0" borderId="8" xfId="0" applyFont="1" applyFill="1" applyBorder="1" applyAlignment="1">
      <alignment horizontal="left" vertical="top" wrapText="1"/>
    </xf>
    <xf numFmtId="176" fontId="20" fillId="0" borderId="9" xfId="0" applyNumberFormat="1" applyFont="1" applyFill="1" applyBorder="1" applyAlignment="1">
      <alignment horizontal="right" vertical="top" wrapText="1"/>
    </xf>
    <xf numFmtId="0" fontId="21" fillId="0" borderId="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vertical="center" wrapText="1"/>
    </xf>
    <xf numFmtId="4" fontId="23" fillId="2" borderId="3" xfId="101" applyNumberFormat="1" applyFont="1" applyFill="1" applyBorder="1" applyAlignment="1" applyProtection="1">
      <alignment horizontal="right" wrapText="1"/>
      <protection locked="0"/>
    </xf>
    <xf numFmtId="0" fontId="22" fillId="3" borderId="3" xfId="0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0" fontId="9" fillId="3" borderId="3" xfId="0" applyFont="1" applyFill="1" applyBorder="1" applyAlignment="1">
      <alignment vertical="center" wrapText="1"/>
    </xf>
    <xf numFmtId="176" fontId="1" fillId="2" borderId="3" xfId="101" applyNumberFormat="1" applyFont="1" applyFill="1" applyBorder="1" applyAlignment="1" applyProtection="1">
      <alignment horizontal="right" wrapText="1"/>
      <protection locked="0"/>
    </xf>
    <xf numFmtId="3" fontId="1" fillId="2" borderId="3" xfId="101" applyNumberFormat="1" applyFont="1" applyFill="1" applyBorder="1" applyAlignment="1" applyProtection="1">
      <alignment horizontal="right" wrapText="1"/>
      <protection locked="0"/>
    </xf>
    <xf numFmtId="0" fontId="2" fillId="0" borderId="0" xfId="106">
      <alignment vertical="center"/>
    </xf>
    <xf numFmtId="0" fontId="3" fillId="0" borderId="0" xfId="106" applyFont="1" applyAlignment="1">
      <alignment vertical="center"/>
    </xf>
    <xf numFmtId="0" fontId="10" fillId="0" borderId="0" xfId="106" applyFont="1" applyAlignment="1">
      <alignment horizontal="center" vertical="center"/>
    </xf>
    <xf numFmtId="0" fontId="24" fillId="0" borderId="0" xfId="106" applyFont="1" applyAlignment="1">
      <alignment vertical="center" wrapText="1"/>
    </xf>
    <xf numFmtId="0" fontId="12" fillId="4" borderId="5" xfId="106" applyFont="1" applyFill="1" applyBorder="1" applyAlignment="1">
      <alignment horizontal="center" vertical="center" wrapText="1"/>
    </xf>
    <xf numFmtId="0" fontId="12" fillId="4" borderId="10" xfId="106" applyFont="1" applyFill="1" applyBorder="1" applyAlignment="1">
      <alignment horizontal="center" vertical="center" wrapText="1"/>
    </xf>
    <xf numFmtId="0" fontId="12" fillId="4" borderId="11" xfId="106" applyFont="1" applyFill="1" applyBorder="1" applyAlignment="1">
      <alignment horizontal="center" vertical="center" wrapText="1"/>
    </xf>
    <xf numFmtId="0" fontId="12" fillId="4" borderId="12" xfId="106" applyFont="1" applyFill="1" applyBorder="1" applyAlignment="1">
      <alignment horizontal="center" vertical="center" wrapText="1"/>
    </xf>
    <xf numFmtId="0" fontId="9" fillId="0" borderId="3" xfId="106" applyFont="1" applyBorder="1" applyAlignment="1">
      <alignment horizontal="left" vertical="center" wrapText="1"/>
    </xf>
    <xf numFmtId="176" fontId="25" fillId="0" borderId="3" xfId="106" applyNumberFormat="1" applyFont="1" applyBorder="1" applyAlignment="1">
      <alignment horizontal="right" vertical="center" wrapText="1"/>
    </xf>
    <xf numFmtId="4" fontId="25" fillId="0" borderId="3" xfId="106" applyNumberFormat="1" applyFont="1" applyBorder="1" applyAlignment="1">
      <alignment horizontal="right" vertical="center" wrapText="1"/>
    </xf>
    <xf numFmtId="4" fontId="25" fillId="0" borderId="5" xfId="106" applyNumberFormat="1" applyFont="1" applyBorder="1" applyAlignment="1">
      <alignment horizontal="right" vertical="center" wrapText="1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12" fillId="4" borderId="15" xfId="106" applyFont="1" applyFill="1" applyBorder="1" applyAlignment="1">
      <alignment horizontal="center" vertical="center" wrapText="1"/>
    </xf>
    <xf numFmtId="0" fontId="12" fillId="4" borderId="16" xfId="106" applyFont="1" applyFill="1" applyBorder="1" applyAlignment="1">
      <alignment horizontal="center" vertical="center" wrapText="1"/>
    </xf>
    <xf numFmtId="178" fontId="2" fillId="0" borderId="0" xfId="106" applyNumberFormat="1">
      <alignment vertical="center"/>
    </xf>
    <xf numFmtId="0" fontId="5" fillId="2" borderId="1" xfId="0" applyFont="1" applyFill="1" applyBorder="1" applyAlignment="1">
      <alignment vertical="center"/>
    </xf>
    <xf numFmtId="176" fontId="11" fillId="2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/>
    <xf numFmtId="176" fontId="1" fillId="2" borderId="5" xfId="0" applyNumberFormat="1" applyFont="1" applyFill="1" applyBorder="1" applyAlignment="1" applyProtection="1">
      <alignment horizontal="right" wrapText="1"/>
      <protection locked="0"/>
    </xf>
    <xf numFmtId="0" fontId="26" fillId="2" borderId="5" xfId="0" applyFont="1" applyFill="1" applyBorder="1" applyAlignment="1">
      <alignment wrapText="1"/>
    </xf>
    <xf numFmtId="0" fontId="9" fillId="2" borderId="5" xfId="0" applyFont="1" applyFill="1" applyBorder="1" applyAlignment="1">
      <alignment wrapText="1"/>
    </xf>
    <xf numFmtId="0" fontId="26" fillId="2" borderId="5" xfId="0" applyFont="1" applyFill="1" applyBorder="1" applyAlignment="1" applyProtection="1">
      <alignment wrapText="1"/>
      <protection locked="0"/>
    </xf>
    <xf numFmtId="176" fontId="1" fillId="5" borderId="5" xfId="0" applyNumberFormat="1" applyFont="1" applyFill="1" applyBorder="1" applyAlignment="1" applyProtection="1">
      <alignment horizontal="right" wrapText="1"/>
      <protection locked="0"/>
    </xf>
    <xf numFmtId="176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9" fillId="3" borderId="5" xfId="0" applyFont="1" applyFill="1" applyBorder="1" applyAlignment="1"/>
    <xf numFmtId="4" fontId="1" fillId="3" borderId="17" xfId="0" applyNumberFormat="1" applyFont="1" applyFill="1" applyBorder="1" applyAlignment="1">
      <alignment horizontal="right" wrapText="1"/>
    </xf>
    <xf numFmtId="176" fontId="1" fillId="3" borderId="17" xfId="0" applyNumberFormat="1" applyFont="1" applyFill="1" applyBorder="1" applyAlignment="1">
      <alignment horizontal="right" wrapText="1"/>
    </xf>
    <xf numFmtId="0" fontId="14" fillId="3" borderId="17" xfId="0" applyFont="1" applyFill="1" applyBorder="1" applyAlignment="1" applyProtection="1">
      <alignment wrapText="1"/>
      <protection locked="0"/>
    </xf>
    <xf numFmtId="4" fontId="1" fillId="3" borderId="18" xfId="0" applyNumberFormat="1" applyFont="1" applyFill="1" applyBorder="1" applyAlignment="1">
      <alignment horizontal="right" wrapText="1"/>
    </xf>
    <xf numFmtId="176" fontId="1" fillId="3" borderId="18" xfId="0" applyNumberFormat="1" applyFont="1" applyFill="1" applyBorder="1" applyAlignment="1">
      <alignment horizontal="right" wrapText="1"/>
    </xf>
    <xf numFmtId="0" fontId="14" fillId="3" borderId="18" xfId="0" applyFont="1" applyFill="1" applyBorder="1" applyAlignment="1" applyProtection="1">
      <alignment wrapText="1"/>
      <protection locked="0"/>
    </xf>
    <xf numFmtId="176" fontId="1" fillId="6" borderId="18" xfId="0" applyNumberFormat="1" applyFont="1" applyFill="1" applyBorder="1" applyAlignment="1">
      <alignment horizontal="right" wrapText="1"/>
    </xf>
    <xf numFmtId="10" fontId="1" fillId="3" borderId="18" xfId="0" applyNumberFormat="1" applyFont="1" applyFill="1" applyBorder="1" applyAlignment="1">
      <alignment horizontal="right" wrapText="1"/>
    </xf>
    <xf numFmtId="176" fontId="1" fillId="0" borderId="18" xfId="0" applyNumberFormat="1" applyFont="1" applyFill="1" applyBorder="1" applyAlignment="1">
      <alignment horizontal="right" wrapText="1"/>
    </xf>
    <xf numFmtId="0" fontId="27" fillId="0" borderId="0" xfId="0" applyFont="1" applyFill="1" applyBorder="1" applyAlignment="1">
      <alignment vertical="top" wrapText="1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top" wrapText="1"/>
    </xf>
    <xf numFmtId="176" fontId="28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horizontal="left"/>
    </xf>
    <xf numFmtId="176" fontId="23" fillId="2" borderId="1" xfId="0" applyNumberFormat="1" applyFont="1" applyFill="1" applyBorder="1" applyAlignment="1">
      <alignment vertical="center"/>
    </xf>
    <xf numFmtId="0" fontId="23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/>
    </xf>
    <xf numFmtId="0" fontId="12" fillId="2" borderId="5" xfId="0" applyFont="1" applyFill="1" applyBorder="1" applyAlignment="1">
      <alignment horizontal="center" vertical="center" wrapText="1"/>
    </xf>
    <xf numFmtId="176" fontId="12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wrapText="1"/>
    </xf>
    <xf numFmtId="176" fontId="8" fillId="2" borderId="5" xfId="0" applyNumberFormat="1" applyFont="1" applyFill="1" applyBorder="1" applyAlignment="1">
      <alignment horizontal="right" wrapText="1"/>
    </xf>
    <xf numFmtId="179" fontId="8" fillId="2" borderId="5" xfId="0" applyNumberFormat="1" applyFont="1" applyFill="1" applyBorder="1" applyAlignment="1">
      <alignment horizontal="right" wrapText="1"/>
    </xf>
    <xf numFmtId="0" fontId="29" fillId="2" borderId="5" xfId="0" applyFont="1" applyFill="1" applyBorder="1" applyAlignment="1"/>
    <xf numFmtId="0" fontId="30" fillId="2" borderId="5" xfId="0" applyFont="1" applyFill="1" applyBorder="1" applyAlignment="1">
      <alignment horizontal="left" wrapText="1"/>
    </xf>
    <xf numFmtId="179" fontId="1" fillId="2" borderId="5" xfId="0" applyNumberFormat="1" applyFont="1" applyFill="1" applyBorder="1" applyAlignment="1">
      <alignment horizontal="right" wrapText="1"/>
    </xf>
    <xf numFmtId="0" fontId="1" fillId="2" borderId="5" xfId="0" applyFont="1" applyFill="1" applyBorder="1" applyAlignment="1" applyProtection="1">
      <alignment wrapText="1"/>
      <protection locked="0"/>
    </xf>
    <xf numFmtId="0" fontId="29" fillId="2" borderId="5" xfId="0" applyFont="1" applyFill="1" applyBorder="1" applyAlignment="1">
      <alignment wrapText="1"/>
    </xf>
    <xf numFmtId="176" fontId="8" fillId="2" borderId="5" xfId="0" applyNumberFormat="1" applyFont="1" applyFill="1" applyBorder="1" applyAlignment="1" applyProtection="1">
      <alignment horizontal="right" wrapText="1"/>
      <protection locked="0"/>
    </xf>
    <xf numFmtId="0" fontId="31" fillId="0" borderId="0" xfId="0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wrapText="1"/>
    </xf>
    <xf numFmtId="176" fontId="8" fillId="0" borderId="3" xfId="0" applyNumberFormat="1" applyFont="1" applyFill="1" applyBorder="1" applyAlignment="1">
      <alignment wrapText="1"/>
    </xf>
    <xf numFmtId="179" fontId="8" fillId="0" borderId="3" xfId="0" applyNumberFormat="1" applyFont="1" applyFill="1" applyBorder="1" applyAlignment="1">
      <alignment wrapText="1"/>
    </xf>
    <xf numFmtId="0" fontId="32" fillId="2" borderId="5" xfId="0" applyFont="1" applyFill="1" applyBorder="1" applyAlignment="1"/>
    <xf numFmtId="179" fontId="1" fillId="0" borderId="3" xfId="0" applyNumberFormat="1" applyFont="1" applyFill="1" applyBorder="1" applyAlignment="1">
      <alignment wrapText="1"/>
    </xf>
    <xf numFmtId="0" fontId="33" fillId="2" borderId="5" xfId="0" applyFont="1" applyFill="1" applyBorder="1" applyAlignment="1" applyProtection="1">
      <alignment wrapText="1"/>
      <protection locked="0"/>
    </xf>
    <xf numFmtId="0" fontId="32" fillId="2" borderId="5" xfId="0" applyFont="1" applyFill="1" applyBorder="1" applyAlignment="1">
      <alignment wrapText="1"/>
    </xf>
    <xf numFmtId="176" fontId="1" fillId="2" borderId="5" xfId="50" applyNumberFormat="1" applyFont="1" applyFill="1" applyBorder="1" applyAlignment="1">
      <alignment horizontal="right" vertical="center"/>
    </xf>
    <xf numFmtId="176" fontId="1" fillId="2" borderId="11" xfId="0" applyNumberFormat="1" applyFont="1" applyFill="1" applyBorder="1" applyAlignment="1" applyProtection="1">
      <alignment horizontal="right" wrapText="1"/>
      <protection locked="0"/>
    </xf>
    <xf numFmtId="176" fontId="8" fillId="0" borderId="19" xfId="0" applyNumberFormat="1" applyFont="1" applyFill="1" applyBorder="1" applyAlignment="1">
      <alignment wrapText="1"/>
    </xf>
    <xf numFmtId="0" fontId="32" fillId="2" borderId="16" xfId="0" applyFont="1" applyFill="1" applyBorder="1" applyAlignment="1">
      <alignment wrapText="1"/>
    </xf>
    <xf numFmtId="176" fontId="1" fillId="0" borderId="3" xfId="0" applyNumberFormat="1" applyFont="1" applyFill="1" applyBorder="1" applyAlignment="1">
      <alignment wrapText="1"/>
    </xf>
    <xf numFmtId="0" fontId="33" fillId="2" borderId="3" xfId="0" applyFont="1" applyFill="1" applyBorder="1" applyAlignment="1" applyProtection="1">
      <alignment wrapText="1"/>
      <protection locked="0"/>
    </xf>
    <xf numFmtId="0" fontId="33" fillId="2" borderId="20" xfId="0" applyFont="1" applyFill="1" applyBorder="1" applyAlignment="1" applyProtection="1">
      <alignment wrapText="1"/>
      <protection locked="0"/>
    </xf>
    <xf numFmtId="176" fontId="8" fillId="2" borderId="3" xfId="0" applyNumberFormat="1" applyFont="1" applyFill="1" applyBorder="1" applyAlignment="1">
      <alignment horizontal="right" wrapText="1"/>
    </xf>
    <xf numFmtId="0" fontId="32" fillId="2" borderId="18" xfId="0" applyFont="1" applyFill="1" applyBorder="1" applyAlignment="1">
      <alignment wrapText="1"/>
    </xf>
    <xf numFmtId="0" fontId="33" fillId="2" borderId="17" xfId="0" applyFont="1" applyFill="1" applyBorder="1" applyAlignment="1" applyProtection="1">
      <alignment wrapText="1"/>
      <protection locked="0"/>
    </xf>
    <xf numFmtId="0" fontId="32" fillId="2" borderId="17" xfId="0" applyFont="1" applyFill="1" applyBorder="1" applyAlignment="1">
      <alignment wrapText="1"/>
    </xf>
    <xf numFmtId="0" fontId="34" fillId="0" borderId="0" xfId="0" applyFont="1">
      <alignment vertical="top" wrapText="1"/>
    </xf>
    <xf numFmtId="177" fontId="10" fillId="2" borderId="6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177" fontId="5" fillId="2" borderId="1" xfId="0" applyNumberFormat="1" applyFont="1" applyFill="1" applyBorder="1" applyAlignment="1"/>
    <xf numFmtId="177" fontId="6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wrapText="1"/>
    </xf>
    <xf numFmtId="177" fontId="8" fillId="2" borderId="5" xfId="0" applyNumberFormat="1" applyFont="1" applyFill="1" applyBorder="1" applyAlignment="1">
      <alignment horizontal="right" wrapText="1"/>
    </xf>
    <xf numFmtId="177" fontId="35" fillId="2" borderId="5" xfId="0" applyNumberFormat="1" applyFont="1" applyFill="1" applyBorder="1" applyAlignment="1">
      <alignment horizontal="right" wrapText="1"/>
    </xf>
    <xf numFmtId="4" fontId="14" fillId="2" borderId="5" xfId="0" applyNumberFormat="1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left"/>
    </xf>
    <xf numFmtId="177" fontId="1" fillId="2" borderId="5" xfId="0" applyNumberFormat="1" applyFont="1" applyFill="1" applyBorder="1" applyAlignment="1">
      <alignment horizontal="right" wrapText="1"/>
    </xf>
    <xf numFmtId="177" fontId="14" fillId="2" borderId="5" xfId="0" applyNumberFormat="1" applyFont="1" applyFill="1" applyBorder="1" applyAlignment="1">
      <alignment horizontal="right" wrapText="1"/>
    </xf>
    <xf numFmtId="0" fontId="36" fillId="2" borderId="5" xfId="0" applyFont="1" applyFill="1" applyBorder="1" applyAlignment="1">
      <alignment wrapText="1"/>
    </xf>
    <xf numFmtId="0" fontId="9" fillId="2" borderId="5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center"/>
    </xf>
    <xf numFmtId="0" fontId="25" fillId="2" borderId="5" xfId="0" applyFont="1" applyFill="1" applyBorder="1" applyAlignment="1">
      <alignment wrapText="1"/>
    </xf>
    <xf numFmtId="0" fontId="27" fillId="0" borderId="0" xfId="0" applyFont="1" applyFill="1">
      <alignment vertical="top" wrapText="1"/>
    </xf>
    <xf numFmtId="0" fontId="0" fillId="0" borderId="0" xfId="0" applyFill="1">
      <alignment vertical="top" wrapText="1"/>
    </xf>
    <xf numFmtId="176" fontId="0" fillId="0" borderId="0" xfId="0" applyNumberFormat="1" applyFill="1">
      <alignment vertical="top" wrapText="1"/>
    </xf>
    <xf numFmtId="0" fontId="3" fillId="0" borderId="0" xfId="0" applyFont="1" applyFill="1" applyAlignment="1">
      <alignment vertical="center" wrapText="1"/>
    </xf>
    <xf numFmtId="0" fontId="10" fillId="0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176" fontId="5" fillId="0" borderId="2" xfId="0" applyNumberFormat="1" applyFont="1" applyFill="1" applyBorder="1" applyAlignment="1">
      <alignment horizontal="left"/>
    </xf>
    <xf numFmtId="0" fontId="23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right"/>
    </xf>
    <xf numFmtId="0" fontId="12" fillId="0" borderId="3" xfId="0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left" wrapText="1"/>
    </xf>
    <xf numFmtId="176" fontId="1" fillId="0" borderId="3" xfId="0" applyNumberFormat="1" applyFont="1" applyFill="1" applyBorder="1" applyAlignment="1">
      <alignment horizontal="right" wrapText="1"/>
    </xf>
    <xf numFmtId="176" fontId="1" fillId="0" borderId="5" xfId="101" applyNumberFormat="1" applyFont="1" applyFill="1" applyBorder="1" applyAlignment="1" applyProtection="1">
      <alignment horizontal="right" wrapText="1"/>
      <protection locked="0"/>
    </xf>
    <xf numFmtId="180" fontId="1" fillId="0" borderId="3" xfId="0" applyNumberFormat="1" applyFont="1" applyFill="1" applyBorder="1" applyAlignment="1">
      <alignment horizontal="right" wrapText="1"/>
    </xf>
    <xf numFmtId="0" fontId="23" fillId="0" borderId="3" xfId="0" applyFont="1" applyFill="1" applyBorder="1" applyAlignment="1">
      <alignment wrapText="1"/>
    </xf>
    <xf numFmtId="176" fontId="1" fillId="0" borderId="3" xfId="101" applyNumberFormat="1" applyFont="1" applyFill="1" applyBorder="1" applyAlignment="1">
      <alignment horizontal="right" wrapText="1"/>
    </xf>
    <xf numFmtId="0" fontId="6" fillId="0" borderId="3" xfId="0" applyFont="1" applyFill="1" applyBorder="1" applyAlignment="1">
      <alignment vertical="center" wrapText="1"/>
    </xf>
    <xf numFmtId="0" fontId="26" fillId="0" borderId="3" xfId="101" applyFont="1" applyFill="1" applyBorder="1" applyAlignment="1" applyProtection="1">
      <alignment wrapText="1"/>
      <protection locked="0"/>
    </xf>
    <xf numFmtId="0" fontId="1" fillId="0" borderId="3" xfId="0" applyFont="1" applyFill="1" applyBorder="1" applyAlignment="1">
      <alignment wrapText="1"/>
    </xf>
    <xf numFmtId="0" fontId="30" fillId="0" borderId="3" xfId="101" applyFont="1" applyFill="1" applyBorder="1" applyAlignment="1">
      <alignment horizontal="left" wrapText="1"/>
    </xf>
    <xf numFmtId="0" fontId="30" fillId="0" borderId="5" xfId="101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37" fillId="0" borderId="3" xfId="0" applyFont="1" applyFill="1" applyBorder="1" applyAlignment="1">
      <alignment horizontal="center" wrapText="1"/>
    </xf>
    <xf numFmtId="176" fontId="8" fillId="0" borderId="3" xfId="0" applyNumberFormat="1" applyFont="1" applyFill="1" applyBorder="1" applyAlignment="1">
      <alignment horizontal="right" wrapText="1"/>
    </xf>
    <xf numFmtId="176" fontId="8" fillId="0" borderId="5" xfId="101" applyNumberFormat="1" applyFont="1" applyFill="1" applyBorder="1" applyAlignment="1" applyProtection="1">
      <alignment horizontal="right" wrapText="1"/>
      <protection locked="0"/>
    </xf>
    <xf numFmtId="4" fontId="8" fillId="0" borderId="5" xfId="101" applyNumberFormat="1" applyFont="1" applyFill="1" applyBorder="1" applyAlignment="1" applyProtection="1">
      <alignment horizontal="right" wrapText="1"/>
      <protection locked="0"/>
    </xf>
    <xf numFmtId="180" fontId="8" fillId="0" borderId="3" xfId="0" applyNumberFormat="1" applyFont="1" applyFill="1" applyBorder="1" applyAlignment="1">
      <alignment horizontal="right" wrapText="1"/>
    </xf>
    <xf numFmtId="0" fontId="8" fillId="0" borderId="3" xfId="0" applyFont="1" applyFill="1" applyBorder="1" applyAlignment="1">
      <alignment wrapText="1"/>
    </xf>
    <xf numFmtId="4" fontId="1" fillId="0" borderId="3" xfId="101" applyNumberFormat="1" applyFont="1" applyFill="1" applyBorder="1" applyAlignment="1">
      <alignment horizontal="right" wrapText="1"/>
    </xf>
    <xf numFmtId="4" fontId="1" fillId="0" borderId="3" xfId="0" applyNumberFormat="1" applyFont="1" applyFill="1" applyBorder="1" applyAlignment="1">
      <alignment horizontal="right" wrapText="1"/>
    </xf>
    <xf numFmtId="0" fontId="26" fillId="0" borderId="3" xfId="0" applyFont="1" applyFill="1" applyBorder="1" applyAlignment="1" applyProtection="1">
      <alignment wrapText="1"/>
      <protection locked="0"/>
    </xf>
    <xf numFmtId="4" fontId="1" fillId="0" borderId="3" xfId="0" applyNumberFormat="1" applyFont="1" applyFill="1" applyBorder="1" applyAlignment="1" applyProtection="1">
      <alignment horizontal="right" wrapText="1"/>
      <protection locked="0"/>
    </xf>
    <xf numFmtId="0" fontId="7" fillId="0" borderId="3" xfId="0" applyFont="1" applyFill="1" applyBorder="1" applyAlignment="1">
      <alignment horizontal="center" wrapText="1"/>
    </xf>
    <xf numFmtId="176" fontId="2" fillId="0" borderId="0" xfId="0" applyNumberFormat="1" applyFont="1" applyFill="1">
      <alignment vertical="top" wrapText="1"/>
    </xf>
    <xf numFmtId="0" fontId="2" fillId="0" borderId="0" xfId="0" applyFont="1" applyFill="1">
      <alignment vertical="top" wrapText="1"/>
    </xf>
    <xf numFmtId="177" fontId="5" fillId="2" borderId="1" xfId="0" applyNumberFormat="1" applyFont="1" applyFill="1" applyBorder="1" applyAlignment="1">
      <alignment horizontal="left"/>
    </xf>
    <xf numFmtId="177" fontId="6" fillId="2" borderId="1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77" fontId="1" fillId="2" borderId="5" xfId="101" applyNumberFormat="1" applyFont="1" applyFill="1" applyBorder="1" applyAlignment="1" applyProtection="1">
      <alignment horizontal="right" wrapText="1"/>
      <protection locked="0"/>
    </xf>
    <xf numFmtId="180" fontId="1" fillId="0" borderId="3" xfId="0" applyNumberFormat="1" applyFont="1" applyBorder="1" applyAlignment="1">
      <alignment wrapText="1"/>
    </xf>
    <xf numFmtId="180" fontId="14" fillId="2" borderId="17" xfId="0" applyNumberFormat="1" applyFont="1" applyFill="1" applyBorder="1" applyAlignment="1">
      <alignment horizontal="right" wrapText="1"/>
    </xf>
    <xf numFmtId="0" fontId="30" fillId="2" borderId="5" xfId="0" applyFont="1" applyFill="1" applyBorder="1" applyAlignment="1">
      <alignment wrapText="1" indent="4"/>
    </xf>
    <xf numFmtId="0" fontId="26" fillId="2" borderId="17" xfId="0" applyFont="1" applyFill="1" applyBorder="1" applyAlignment="1" applyProtection="1">
      <alignment wrapText="1"/>
      <protection locked="0"/>
    </xf>
    <xf numFmtId="177" fontId="8" fillId="0" borderId="3" xfId="0" applyNumberFormat="1" applyFont="1" applyBorder="1" applyAlignment="1">
      <alignment wrapText="1"/>
    </xf>
    <xf numFmtId="177" fontId="8" fillId="2" borderId="5" xfId="101" applyNumberFormat="1" applyFont="1" applyFill="1" applyBorder="1" applyAlignment="1" applyProtection="1">
      <alignment horizontal="right" wrapText="1"/>
      <protection locked="0"/>
    </xf>
    <xf numFmtId="180" fontId="8" fillId="0" borderId="3" xfId="0" applyNumberFormat="1" applyFont="1" applyBorder="1" applyAlignment="1">
      <alignment wrapText="1"/>
    </xf>
    <xf numFmtId="0" fontId="14" fillId="2" borderId="17" xfId="0" applyFont="1" applyFill="1" applyBorder="1" applyAlignment="1">
      <alignment horizontal="right" wrapText="1"/>
    </xf>
    <xf numFmtId="177" fontId="1" fillId="0" borderId="3" xfId="101" applyNumberFormat="1" applyFont="1" applyBorder="1" applyAlignment="1">
      <alignment wrapText="1"/>
    </xf>
    <xf numFmtId="177" fontId="1" fillId="2" borderId="5" xfId="101" applyNumberFormat="1" applyFont="1" applyFill="1" applyBorder="1" applyAlignment="1">
      <alignment horizontal="right" wrapText="1"/>
    </xf>
    <xf numFmtId="0" fontId="30" fillId="2" borderId="5" xfId="101" applyFont="1" applyFill="1" applyBorder="1" applyAlignment="1">
      <alignment wrapText="1" indent="4"/>
    </xf>
    <xf numFmtId="177" fontId="1" fillId="2" borderId="5" xfId="0" applyNumberFormat="1" applyFont="1" applyFill="1" applyBorder="1" applyAlignment="1" applyProtection="1">
      <alignment horizontal="right" wrapText="1"/>
      <protection locked="0"/>
    </xf>
    <xf numFmtId="177" fontId="2" fillId="0" borderId="0" xfId="0" applyNumberFormat="1" applyFont="1">
      <alignment vertical="top" wrapText="1"/>
    </xf>
    <xf numFmtId="0" fontId="2" fillId="0" borderId="0" xfId="0" applyFont="1">
      <alignment vertical="top" wrapText="1"/>
    </xf>
    <xf numFmtId="176" fontId="5" fillId="2" borderId="1" xfId="0" applyNumberFormat="1" applyFont="1" applyFill="1" applyBorder="1" applyAlignment="1"/>
    <xf numFmtId="176" fontId="1" fillId="2" borderId="5" xfId="0" applyNumberFormat="1" applyFont="1" applyFill="1" applyBorder="1" applyAlignment="1">
      <alignment horizontal="right" wrapText="1"/>
    </xf>
    <xf numFmtId="176" fontId="14" fillId="2" borderId="5" xfId="0" applyNumberFormat="1" applyFont="1" applyFill="1" applyBorder="1" applyAlignment="1">
      <alignment horizontal="right" wrapText="1"/>
    </xf>
    <xf numFmtId="0" fontId="9" fillId="2" borderId="11" xfId="0" applyFont="1" applyFill="1" applyBorder="1" applyAlignment="1">
      <alignment horizontal="left" wrapText="1"/>
    </xf>
    <xf numFmtId="176" fontId="1" fillId="2" borderId="11" xfId="0" applyNumberFormat="1" applyFont="1" applyFill="1" applyBorder="1" applyAlignment="1">
      <alignment horizontal="right" wrapText="1"/>
    </xf>
    <xf numFmtId="176" fontId="14" fillId="2" borderId="11" xfId="0" applyNumberFormat="1" applyFont="1" applyFill="1" applyBorder="1" applyAlignment="1">
      <alignment horizontal="right" wrapText="1"/>
    </xf>
    <xf numFmtId="0" fontId="36" fillId="2" borderId="11" xfId="0" applyFont="1" applyFill="1" applyBorder="1" applyAlignment="1">
      <alignment wrapText="1"/>
    </xf>
    <xf numFmtId="176" fontId="1" fillId="2" borderId="3" xfId="0" applyNumberFormat="1" applyFont="1" applyFill="1" applyBorder="1" applyAlignment="1">
      <alignment horizontal="right" wrapText="1"/>
    </xf>
    <xf numFmtId="0" fontId="36" fillId="2" borderId="3" xfId="0" applyFont="1" applyFill="1" applyBorder="1" applyAlignment="1">
      <alignment wrapText="1"/>
    </xf>
    <xf numFmtId="0" fontId="0" fillId="0" borderId="3" xfId="0" applyBorder="1">
      <alignment vertical="top" wrapText="1"/>
    </xf>
    <xf numFmtId="176" fontId="2" fillId="0" borderId="0" xfId="0" applyNumberFormat="1" applyFont="1">
      <alignment vertical="top" wrapText="1"/>
    </xf>
    <xf numFmtId="0" fontId="5" fillId="0" borderId="1" xfId="0" applyFont="1" applyFill="1" applyBorder="1" applyAlignment="1">
      <alignment horizontal="left"/>
    </xf>
    <xf numFmtId="176" fontId="5" fillId="0" borderId="1" xfId="0" applyNumberFormat="1" applyFont="1" applyFill="1" applyBorder="1" applyAlignment="1"/>
    <xf numFmtId="176" fontId="38" fillId="0" borderId="21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/>
    </xf>
    <xf numFmtId="176" fontId="8" fillId="0" borderId="5" xfId="0" applyNumberFormat="1" applyFont="1" applyFill="1" applyBorder="1" applyAlignment="1">
      <alignment horizontal="right" wrapText="1"/>
    </xf>
    <xf numFmtId="4" fontId="8" fillId="0" borderId="5" xfId="0" applyNumberFormat="1" applyFont="1" applyFill="1" applyBorder="1" applyAlignment="1">
      <alignment horizontal="right" wrapText="1"/>
    </xf>
    <xf numFmtId="0" fontId="9" fillId="0" borderId="5" xfId="0" applyFont="1" applyFill="1" applyBorder="1" applyAlignment="1">
      <alignment wrapText="1"/>
    </xf>
    <xf numFmtId="176" fontId="1" fillId="0" borderId="5" xfId="0" applyNumberFormat="1" applyFont="1" applyFill="1" applyBorder="1" applyAlignment="1">
      <alignment horizontal="right" wrapText="1"/>
    </xf>
    <xf numFmtId="176" fontId="14" fillId="0" borderId="5" xfId="0" applyNumberFormat="1" applyFont="1" applyFill="1" applyBorder="1" applyAlignment="1">
      <alignment horizontal="right" wrapText="1"/>
    </xf>
    <xf numFmtId="176" fontId="14" fillId="0" borderId="5" xfId="0" applyNumberFormat="1" applyFont="1" applyFill="1" applyBorder="1" applyAlignment="1" applyProtection="1">
      <alignment horizontal="right" wrapText="1"/>
      <protection locked="0"/>
    </xf>
    <xf numFmtId="0" fontId="9" fillId="0" borderId="5" xfId="0" applyFont="1" applyFill="1" applyBorder="1" applyAlignment="1"/>
    <xf numFmtId="0" fontId="26" fillId="0" borderId="5" xfId="0" applyFont="1" applyFill="1" applyBorder="1" applyAlignment="1" applyProtection="1">
      <alignment wrapText="1"/>
      <protection locked="0"/>
    </xf>
    <xf numFmtId="0" fontId="34" fillId="0" borderId="0" xfId="0" applyFont="1" applyFill="1">
      <alignment vertical="top" wrapText="1"/>
    </xf>
    <xf numFmtId="176" fontId="34" fillId="0" borderId="0" xfId="0" applyNumberFormat="1" applyFont="1" applyFill="1">
      <alignment vertical="top" wrapText="1"/>
    </xf>
    <xf numFmtId="0" fontId="39" fillId="0" borderId="0" xfId="0" applyFont="1" applyFill="1" applyAlignment="1">
      <alignment vertical="center" wrapText="1"/>
    </xf>
    <xf numFmtId="176" fontId="40" fillId="0" borderId="0" xfId="0" applyNumberFormat="1" applyFont="1" applyFill="1" applyAlignment="1">
      <alignment vertical="top"/>
    </xf>
    <xf numFmtId="176" fontId="40" fillId="0" borderId="1" xfId="0" applyNumberFormat="1" applyFont="1" applyFill="1" applyBorder="1" applyAlignment="1">
      <alignment vertical="top"/>
    </xf>
    <xf numFmtId="0" fontId="12" fillId="0" borderId="11" xfId="0" applyFont="1" applyFill="1" applyBorder="1" applyAlignment="1">
      <alignment horizontal="center" vertical="center"/>
    </xf>
    <xf numFmtId="176" fontId="12" fillId="0" borderId="1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/>
    </xf>
    <xf numFmtId="176" fontId="41" fillId="0" borderId="3" xfId="0" applyNumberFormat="1" applyFont="1" applyFill="1" applyBorder="1" applyAlignment="1">
      <alignment horizontal="right" wrapText="1"/>
    </xf>
    <xf numFmtId="0" fontId="34" fillId="0" borderId="3" xfId="0" applyFont="1" applyFill="1" applyBorder="1">
      <alignment vertical="top" wrapText="1"/>
    </xf>
    <xf numFmtId="0" fontId="9" fillId="0" borderId="3" xfId="0" applyFont="1" applyFill="1" applyBorder="1" applyAlignment="1"/>
    <xf numFmtId="176" fontId="25" fillId="0" borderId="3" xfId="0" applyNumberFormat="1" applyFont="1" applyFill="1" applyBorder="1" applyAlignment="1">
      <alignment horizontal="right" wrapText="1"/>
    </xf>
    <xf numFmtId="176" fontId="25" fillId="0" borderId="3" xfId="0" applyNumberFormat="1" applyFont="1" applyFill="1" applyBorder="1" applyAlignment="1" applyProtection="1">
      <alignment horizontal="right" wrapText="1"/>
      <protection locked="0"/>
    </xf>
    <xf numFmtId="0" fontId="33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wrapText="1"/>
    </xf>
    <xf numFmtId="176" fontId="23" fillId="0" borderId="5" xfId="0" applyNumberFormat="1" applyFont="1" applyBorder="1" applyAlignment="1">
      <alignment horizontal="right" wrapText="1"/>
    </xf>
    <xf numFmtId="176" fontId="23" fillId="0" borderId="5" xfId="0" applyNumberFormat="1" applyFont="1" applyBorder="1" applyAlignment="1" applyProtection="1">
      <alignment horizontal="right" wrapText="1"/>
      <protection locked="0"/>
    </xf>
    <xf numFmtId="0" fontId="9" fillId="0" borderId="3" xfId="0" applyFont="1" applyFill="1" applyBorder="1" applyAlignment="1">
      <alignment shrinkToFit="1"/>
    </xf>
    <xf numFmtId="176" fontId="23" fillId="0" borderId="5" xfId="0" applyNumberFormat="1" applyFont="1" applyFill="1" applyBorder="1" applyAlignment="1" applyProtection="1">
      <alignment horizontal="right" wrapText="1"/>
      <protection locked="0"/>
    </xf>
    <xf numFmtId="176" fontId="34" fillId="0" borderId="0" xfId="0" applyNumberFormat="1" applyFont="1">
      <alignment vertical="top" wrapText="1"/>
    </xf>
    <xf numFmtId="181" fontId="34" fillId="0" borderId="0" xfId="0" applyNumberFormat="1" applyFont="1">
      <alignment vertical="top" wrapText="1"/>
    </xf>
    <xf numFmtId="0" fontId="39" fillId="0" borderId="0" xfId="0" applyFont="1" applyAlignment="1">
      <alignment vertical="center" wrapText="1"/>
    </xf>
    <xf numFmtId="181" fontId="10" fillId="2" borderId="6" xfId="0" applyNumberFormat="1" applyFont="1" applyFill="1" applyBorder="1" applyAlignment="1">
      <alignment horizontal="center" vertical="center"/>
    </xf>
    <xf numFmtId="176" fontId="40" fillId="2" borderId="21" xfId="0" applyNumberFormat="1" applyFont="1" applyFill="1" applyBorder="1" applyAlignment="1">
      <alignment vertical="top"/>
    </xf>
    <xf numFmtId="181" fontId="5" fillId="2" borderId="1" xfId="0" applyNumberFormat="1" applyFont="1" applyFill="1" applyBorder="1" applyAlignment="1"/>
    <xf numFmtId="176" fontId="12" fillId="2" borderId="22" xfId="0" applyNumberFormat="1" applyFont="1" applyFill="1" applyBorder="1" applyAlignment="1">
      <alignment horizontal="center" vertical="center" wrapText="1"/>
    </xf>
    <xf numFmtId="181" fontId="12" fillId="2" borderId="5" xfId="0" applyNumberFormat="1" applyFont="1" applyFill="1" applyBorder="1" applyAlignment="1">
      <alignment horizontal="center" vertical="center" wrapText="1"/>
    </xf>
    <xf numFmtId="181" fontId="23" fillId="0" borderId="5" xfId="0" applyNumberFormat="1" applyFont="1" applyBorder="1" applyAlignment="1">
      <alignment horizontal="right" wrapText="1"/>
    </xf>
    <xf numFmtId="0" fontId="33" fillId="0" borderId="5" xfId="0" applyFont="1" applyBorder="1" applyAlignment="1" applyProtection="1">
      <alignment wrapText="1"/>
      <protection locked="0"/>
    </xf>
    <xf numFmtId="176" fontId="42" fillId="0" borderId="5" xfId="0" applyNumberFormat="1" applyFont="1" applyBorder="1" applyAlignment="1">
      <alignment horizontal="right" wrapText="1"/>
    </xf>
    <xf numFmtId="0" fontId="25" fillId="0" borderId="5" xfId="0" applyFont="1" applyBorder="1" applyAlignment="1">
      <alignment horizontal="right" wrapText="1"/>
    </xf>
    <xf numFmtId="176" fontId="23" fillId="2" borderId="5" xfId="0" applyNumberFormat="1" applyFont="1" applyFill="1" applyBorder="1" applyAlignment="1">
      <alignment horizontal="right" wrapText="1"/>
    </xf>
    <xf numFmtId="176" fontId="42" fillId="2" borderId="5" xfId="0" applyNumberFormat="1" applyFont="1" applyFill="1" applyBorder="1" applyAlignment="1">
      <alignment horizontal="right" wrapText="1"/>
    </xf>
    <xf numFmtId="4" fontId="42" fillId="2" borderId="5" xfId="0" applyNumberFormat="1" applyFont="1" applyFill="1" applyBorder="1" applyAlignment="1">
      <alignment horizontal="right" wrapText="1"/>
    </xf>
    <xf numFmtId="176" fontId="43" fillId="0" borderId="0" xfId="0" applyNumberFormat="1" applyFont="1">
      <alignment vertical="top" wrapText="1"/>
    </xf>
    <xf numFmtId="181" fontId="43" fillId="0" borderId="0" xfId="0" applyNumberFormat="1" applyFont="1">
      <alignment vertical="top" wrapText="1"/>
    </xf>
    <xf numFmtId="181" fontId="0" fillId="0" borderId="0" xfId="0" applyNumberFormat="1">
      <alignment vertical="top" wrapText="1"/>
    </xf>
    <xf numFmtId="176" fontId="12" fillId="2" borderId="1" xfId="0" applyNumberFormat="1" applyFont="1" applyFill="1" applyBorder="1" applyAlignment="1">
      <alignment horizontal="center" vertical="center"/>
    </xf>
    <xf numFmtId="181" fontId="12" fillId="2" borderId="1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 wrapText="1"/>
    </xf>
    <xf numFmtId="176" fontId="12" fillId="2" borderId="11" xfId="0" applyNumberFormat="1" applyFont="1" applyFill="1" applyBorder="1" applyAlignment="1">
      <alignment horizontal="center" vertical="center"/>
    </xf>
    <xf numFmtId="181" fontId="12" fillId="2" borderId="11" xfId="0" applyNumberFormat="1" applyFont="1" applyFill="1" applyBorder="1" applyAlignment="1">
      <alignment horizontal="center" vertical="center"/>
    </xf>
    <xf numFmtId="181" fontId="1" fillId="2" borderId="5" xfId="0" applyNumberFormat="1" applyFont="1" applyFill="1" applyBorder="1" applyAlignment="1">
      <alignment horizontal="right" wrapText="1"/>
    </xf>
    <xf numFmtId="0" fontId="42" fillId="2" borderId="17" xfId="0" applyFont="1" applyFill="1" applyBorder="1" applyAlignment="1">
      <alignment horizontal="center" vertical="center" wrapText="1"/>
    </xf>
    <xf numFmtId="0" fontId="44" fillId="2" borderId="17" xfId="0" applyFont="1" applyFill="1" applyBorder="1" applyAlignment="1" applyProtection="1">
      <alignment wrapText="1"/>
      <protection locked="0"/>
    </xf>
    <xf numFmtId="0" fontId="33" fillId="0" borderId="23" xfId="0" applyFont="1" applyBorder="1" applyAlignment="1" applyProtection="1">
      <alignment horizontal="left" wrapText="1"/>
      <protection locked="0"/>
    </xf>
    <xf numFmtId="0" fontId="32" fillId="0" borderId="23" xfId="0" applyFont="1" applyBorder="1" applyAlignment="1" applyProtection="1">
      <alignment horizontal="left" wrapText="1"/>
      <protection locked="0"/>
    </xf>
    <xf numFmtId="176" fontId="8" fillId="0" borderId="3" xfId="0" applyNumberFormat="1" applyFont="1" applyBorder="1" applyAlignment="1">
      <alignment wrapText="1"/>
    </xf>
    <xf numFmtId="0" fontId="38" fillId="2" borderId="5" xfId="0" applyFont="1" applyFill="1" applyBorder="1" applyAlignment="1"/>
    <xf numFmtId="176" fontId="38" fillId="0" borderId="3" xfId="0" applyNumberFormat="1" applyFont="1" applyBorder="1" applyAlignment="1"/>
    <xf numFmtId="0" fontId="38" fillId="2" borderId="17" xfId="0" applyFont="1" applyFill="1" applyBorder="1" applyAlignment="1"/>
    <xf numFmtId="176" fontId="14" fillId="0" borderId="3" xfId="0" applyNumberFormat="1" applyFont="1" applyBorder="1" applyAlignment="1">
      <alignment wrapText="1"/>
    </xf>
    <xf numFmtId="180" fontId="37" fillId="2" borderId="17" xfId="0" applyNumberFormat="1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left" vertical="center"/>
    </xf>
    <xf numFmtId="176" fontId="1" fillId="0" borderId="3" xfId="0" applyNumberFormat="1" applyFont="1" applyBorder="1" applyAlignment="1" applyProtection="1">
      <alignment wrapText="1"/>
      <protection locked="0"/>
    </xf>
    <xf numFmtId="0" fontId="9" fillId="2" borderId="5" xfId="0" applyFont="1" applyFill="1" applyBorder="1" applyAlignment="1">
      <alignment horizontal="left" vertical="center" wrapText="1"/>
    </xf>
    <xf numFmtId="0" fontId="45" fillId="2" borderId="5" xfId="107" applyFont="1" applyFill="1" applyBorder="1" applyAlignment="1" applyProtection="1">
      <alignment vertical="center" wrapText="1"/>
    </xf>
    <xf numFmtId="176" fontId="35" fillId="0" borderId="3" xfId="0" applyNumberFormat="1" applyFont="1" applyBorder="1" applyAlignment="1">
      <alignment wrapText="1"/>
    </xf>
    <xf numFmtId="176" fontId="23" fillId="2" borderId="1" xfId="0" applyNumberFormat="1" applyFont="1" applyFill="1" applyBorder="1" applyAlignment="1">
      <alignment horizontal="center"/>
    </xf>
    <xf numFmtId="0" fontId="41" fillId="2" borderId="5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shrinkToFit="1"/>
    </xf>
    <xf numFmtId="4" fontId="26" fillId="2" borderId="5" xfId="0" applyNumberFormat="1" applyFont="1" applyFill="1" applyBorder="1" applyAlignment="1">
      <alignment wrapText="1"/>
    </xf>
    <xf numFmtId="0" fontId="46" fillId="0" borderId="5" xfId="0" applyNumberFormat="1" applyFont="1" applyFill="1" applyBorder="1" applyAlignment="1" applyProtection="1">
      <alignment vertical="center"/>
    </xf>
    <xf numFmtId="0" fontId="9" fillId="0" borderId="5" xfId="0" applyFont="1" applyBorder="1" applyAlignment="1">
      <alignment shrinkToFit="1"/>
    </xf>
    <xf numFmtId="176" fontId="14" fillId="0" borderId="5" xfId="0" applyNumberFormat="1" applyFont="1" applyBorder="1" applyAlignment="1">
      <alignment horizontal="right" wrapText="1"/>
    </xf>
    <xf numFmtId="4" fontId="26" fillId="0" borderId="5" xfId="0" applyNumberFormat="1" applyFont="1" applyBorder="1" applyAlignment="1">
      <alignment wrapText="1"/>
    </xf>
    <xf numFmtId="4" fontId="26" fillId="2" borderId="11" xfId="0" applyNumberFormat="1" applyFont="1" applyFill="1" applyBorder="1" applyAlignment="1">
      <alignment wrapText="1"/>
    </xf>
    <xf numFmtId="0" fontId="9" fillId="2" borderId="11" xfId="0" applyFont="1" applyFill="1" applyBorder="1" applyAlignment="1">
      <alignment shrinkToFit="1"/>
    </xf>
    <xf numFmtId="176" fontId="14" fillId="2" borderId="10" xfId="0" applyNumberFormat="1" applyFont="1" applyFill="1" applyBorder="1" applyAlignment="1">
      <alignment horizontal="right" wrapText="1"/>
    </xf>
    <xf numFmtId="4" fontId="26" fillId="2" borderId="3" xfId="0" applyNumberFormat="1" applyFont="1" applyFill="1" applyBorder="1" applyAlignment="1">
      <alignment wrapText="1"/>
    </xf>
    <xf numFmtId="0" fontId="9" fillId="2" borderId="3" xfId="0" applyFont="1" applyFill="1" applyBorder="1" applyAlignment="1">
      <alignment shrinkToFit="1"/>
    </xf>
    <xf numFmtId="4" fontId="26" fillId="2" borderId="23" xfId="0" applyNumberFormat="1" applyFont="1" applyFill="1" applyBorder="1" applyAlignment="1">
      <alignment wrapText="1"/>
    </xf>
    <xf numFmtId="0" fontId="0" fillId="0" borderId="23" xfId="0" applyBorder="1">
      <alignment vertical="top" wrapText="1"/>
    </xf>
    <xf numFmtId="0" fontId="9" fillId="2" borderId="4" xfId="0" applyFont="1" applyFill="1" applyBorder="1" applyAlignment="1">
      <alignment shrinkToFit="1"/>
    </xf>
    <xf numFmtId="176" fontId="14" fillId="2" borderId="24" xfId="0" applyNumberFormat="1" applyFont="1" applyFill="1" applyBorder="1" applyAlignment="1">
      <alignment horizontal="right" wrapText="1"/>
    </xf>
    <xf numFmtId="176" fontId="14" fillId="2" borderId="25" xfId="0" applyNumberFormat="1" applyFont="1" applyFill="1" applyBorder="1" applyAlignment="1">
      <alignment horizontal="right" wrapText="1"/>
    </xf>
    <xf numFmtId="0" fontId="38" fillId="0" borderId="0" xfId="0" applyFont="1" applyAlignment="1">
      <alignment horizontal="center" vertical="center"/>
    </xf>
    <xf numFmtId="182" fontId="0" fillId="0" borderId="0" xfId="0" applyNumberFormat="1" applyAlignment="1">
      <alignment horizontal="distributed" vertical="center" wrapText="1"/>
    </xf>
    <xf numFmtId="0" fontId="5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right"/>
    </xf>
    <xf numFmtId="4" fontId="13" fillId="2" borderId="5" xfId="0" applyNumberFormat="1" applyFont="1" applyFill="1" applyBorder="1" applyAlignment="1">
      <alignment horizontal="right" wrapText="1"/>
    </xf>
    <xf numFmtId="4" fontId="14" fillId="2" borderId="5" xfId="0" applyNumberFormat="1" applyFont="1" applyFill="1" applyBorder="1" applyAlignment="1">
      <alignment horizontal="right" wrapText="1"/>
    </xf>
    <xf numFmtId="4" fontId="1" fillId="2" borderId="5" xfId="0" applyNumberFormat="1" applyFont="1" applyFill="1" applyBorder="1" applyAlignment="1" applyProtection="1">
      <alignment horizontal="right" wrapText="1"/>
      <protection locked="0"/>
    </xf>
    <xf numFmtId="182" fontId="9" fillId="2" borderId="5" xfId="0" applyNumberFormat="1" applyFont="1" applyFill="1" applyBorder="1" applyAlignment="1">
      <alignment horizontal="distributed" vertical="center"/>
    </xf>
    <xf numFmtId="182" fontId="14" fillId="2" borderId="5" xfId="0" applyNumberFormat="1" applyFont="1" applyFill="1" applyBorder="1" applyAlignment="1">
      <alignment horizontal="distributed" vertical="center" wrapText="1"/>
    </xf>
    <xf numFmtId="182" fontId="1" fillId="2" borderId="5" xfId="0" applyNumberFormat="1" applyFont="1" applyFill="1" applyBorder="1" applyAlignment="1" applyProtection="1">
      <alignment horizontal="distributed" vertical="center" wrapText="1"/>
      <protection locked="0"/>
    </xf>
    <xf numFmtId="182" fontId="23" fillId="0" borderId="0" xfId="63" applyNumberFormat="1" applyFont="1" applyFill="1" applyBorder="1" applyAlignment="1">
      <alignment horizontal="distributed" vertical="center"/>
    </xf>
    <xf numFmtId="182" fontId="26" fillId="2" borderId="5" xfId="0" applyNumberFormat="1" applyFont="1" applyFill="1" applyBorder="1" applyAlignment="1" applyProtection="1">
      <alignment horizontal="distributed" vertical="center" wrapText="1"/>
      <protection locked="0"/>
    </xf>
    <xf numFmtId="176" fontId="38" fillId="2" borderId="21" xfId="0" applyNumberFormat="1" applyFont="1" applyFill="1" applyBorder="1" applyAlignment="1"/>
    <xf numFmtId="176" fontId="12" fillId="0" borderId="5" xfId="0" applyNumberFormat="1" applyFont="1" applyFill="1" applyBorder="1" applyAlignment="1">
      <alignment horizontal="center" vertical="center" wrapText="1"/>
    </xf>
    <xf numFmtId="176" fontId="35" fillId="2" borderId="5" xfId="0" applyNumberFormat="1" applyFont="1" applyFill="1" applyBorder="1" applyAlignment="1">
      <alignment horizontal="right" wrapText="1"/>
    </xf>
    <xf numFmtId="176" fontId="47" fillId="2" borderId="5" xfId="0" applyNumberFormat="1" applyFont="1" applyFill="1" applyBorder="1" applyAlignment="1">
      <alignment horizontal="right" wrapText="1"/>
    </xf>
    <xf numFmtId="4" fontId="48" fillId="2" borderId="5" xfId="0" applyNumberFormat="1" applyFont="1" applyFill="1" applyBorder="1" applyAlignment="1">
      <alignment horizontal="center" wrapText="1"/>
    </xf>
    <xf numFmtId="176" fontId="25" fillId="2" borderId="5" xfId="0" applyNumberFormat="1" applyFont="1" applyFill="1" applyBorder="1" applyAlignment="1">
      <alignment horizontal="right" wrapText="1"/>
    </xf>
    <xf numFmtId="176" fontId="14" fillId="2" borderId="5" xfId="0" applyNumberFormat="1" applyFont="1" applyFill="1" applyBorder="1" applyAlignment="1" applyProtection="1">
      <alignment horizontal="right" wrapText="1"/>
      <protection locked="0"/>
    </xf>
    <xf numFmtId="0" fontId="9" fillId="2" borderId="11" xfId="0" applyFont="1" applyFill="1" applyBorder="1" applyAlignment="1">
      <alignment horizontal="left"/>
    </xf>
    <xf numFmtId="176" fontId="14" fillId="2" borderId="11" xfId="0" applyNumberFormat="1" applyFont="1" applyFill="1" applyBorder="1" applyAlignment="1" applyProtection="1">
      <alignment horizontal="right" wrapText="1"/>
      <protection locked="0"/>
    </xf>
    <xf numFmtId="0" fontId="26" fillId="2" borderId="11" xfId="0" applyFont="1" applyFill="1" applyBorder="1" applyAlignment="1" applyProtection="1">
      <alignment wrapText="1"/>
      <protection locked="0"/>
    </xf>
    <xf numFmtId="0" fontId="9" fillId="2" borderId="3" xfId="0" applyFont="1" applyFill="1" applyBorder="1" applyAlignment="1">
      <alignment horizontal="left"/>
    </xf>
    <xf numFmtId="176" fontId="14" fillId="2" borderId="3" xfId="0" applyNumberFormat="1" applyFont="1" applyFill="1" applyBorder="1" applyAlignment="1" applyProtection="1">
      <alignment horizontal="right" wrapText="1"/>
      <protection locked="0"/>
    </xf>
    <xf numFmtId="0" fontId="26" fillId="2" borderId="3" xfId="0" applyFont="1" applyFill="1" applyBorder="1" applyAlignment="1" applyProtection="1">
      <alignment wrapText="1"/>
      <protection locked="0"/>
    </xf>
    <xf numFmtId="176" fontId="25" fillId="2" borderId="3" xfId="0" applyNumberFormat="1" applyFont="1" applyFill="1" applyBorder="1" applyAlignment="1">
      <alignment horizontal="right" wrapText="1"/>
    </xf>
    <xf numFmtId="176" fontId="25" fillId="2" borderId="3" xfId="0" applyNumberFormat="1" applyFont="1" applyFill="1" applyBorder="1" applyAlignment="1" applyProtection="1">
      <alignment horizontal="right" wrapText="1"/>
      <protection locked="0"/>
    </xf>
    <xf numFmtId="0" fontId="34" fillId="0" borderId="3" xfId="0" applyFont="1" applyBorder="1">
      <alignment vertical="top" wrapText="1"/>
    </xf>
    <xf numFmtId="0" fontId="34" fillId="0" borderId="0" xfId="0" applyFont="1" applyFill="1" applyAlignment="1">
      <alignment vertical="top" wrapText="1"/>
    </xf>
    <xf numFmtId="0" fontId="10" fillId="0" borderId="26" xfId="0" applyFont="1" applyFill="1" applyBorder="1" applyAlignment="1">
      <alignment horizontal="center" vertical="center"/>
    </xf>
    <xf numFmtId="176" fontId="10" fillId="0" borderId="27" xfId="0" applyNumberFormat="1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176" fontId="23" fillId="0" borderId="1" xfId="0" applyNumberFormat="1" applyFont="1" applyFill="1" applyBorder="1" applyAlignment="1"/>
    <xf numFmtId="176" fontId="49" fillId="0" borderId="1" xfId="0" applyNumberFormat="1" applyFont="1" applyFill="1" applyBorder="1" applyAlignment="1"/>
    <xf numFmtId="176" fontId="49" fillId="0" borderId="2" xfId="0" applyNumberFormat="1" applyFont="1" applyFill="1" applyBorder="1" applyAlignment="1"/>
    <xf numFmtId="176" fontId="40" fillId="0" borderId="2" xfId="0" applyNumberFormat="1" applyFont="1" applyFill="1" applyBorder="1" applyAlignment="1"/>
    <xf numFmtId="0" fontId="12" fillId="0" borderId="5" xfId="0" applyFont="1" applyFill="1" applyBorder="1" applyAlignment="1">
      <alignment horizontal="center" vertical="center" wrapText="1"/>
    </xf>
    <xf numFmtId="176" fontId="50" fillId="0" borderId="3" xfId="65" applyNumberFormat="1" applyFont="1" applyFill="1" applyBorder="1" applyAlignment="1">
      <alignment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176" fontId="42" fillId="0" borderId="5" xfId="0" applyNumberFormat="1" applyFont="1" applyFill="1" applyBorder="1" applyAlignment="1">
      <alignment horizontal="right" wrapText="1"/>
    </xf>
    <xf numFmtId="0" fontId="25" fillId="0" borderId="3" xfId="0" applyFont="1" applyFill="1" applyBorder="1" applyAlignment="1">
      <alignment horizontal="right" wrapText="1"/>
    </xf>
    <xf numFmtId="0" fontId="51" fillId="0" borderId="5" xfId="0" applyNumberFormat="1" applyFont="1" applyFill="1" applyBorder="1" applyAlignment="1" applyProtection="1">
      <alignment vertical="center"/>
    </xf>
    <xf numFmtId="176" fontId="42" fillId="5" borderId="5" xfId="0" applyNumberFormat="1" applyFont="1" applyFill="1" applyBorder="1" applyAlignment="1">
      <alignment horizontal="right" wrapText="1"/>
    </xf>
    <xf numFmtId="0" fontId="33" fillId="0" borderId="3" xfId="0" applyFont="1" applyFill="1" applyBorder="1" applyAlignment="1" applyProtection="1">
      <alignment wrapText="1"/>
      <protection locked="0"/>
    </xf>
    <xf numFmtId="176" fontId="25" fillId="0" borderId="5" xfId="0" applyNumberFormat="1" applyFont="1" applyFill="1" applyBorder="1" applyAlignment="1">
      <alignment horizontal="right" wrapText="1"/>
    </xf>
    <xf numFmtId="0" fontId="52" fillId="0" borderId="5" xfId="0" applyNumberFormat="1" applyFont="1" applyFill="1" applyBorder="1" applyAlignment="1" applyProtection="1">
      <alignment vertical="center"/>
    </xf>
    <xf numFmtId="176" fontId="53" fillId="0" borderId="5" xfId="0" applyNumberFormat="1" applyFont="1" applyFill="1" applyBorder="1" applyAlignment="1">
      <alignment horizontal="right" wrapText="1"/>
    </xf>
    <xf numFmtId="176" fontId="25" fillId="0" borderId="0" xfId="0" applyNumberFormat="1" applyFont="1" applyFill="1" applyBorder="1" applyAlignment="1">
      <alignment horizontal="right" wrapText="1"/>
    </xf>
    <xf numFmtId="176" fontId="25" fillId="0" borderId="0" xfId="0" applyNumberFormat="1" applyFont="1" applyFill="1" applyBorder="1" applyAlignment="1" applyProtection="1">
      <alignment horizontal="right" wrapText="1"/>
      <protection locked="0"/>
    </xf>
    <xf numFmtId="0" fontId="51" fillId="0" borderId="0" xfId="0" applyNumberFormat="1" applyFont="1" applyFill="1" applyBorder="1" applyAlignment="1" applyProtection="1">
      <alignment vertical="center"/>
    </xf>
    <xf numFmtId="0" fontId="51" fillId="2" borderId="5" xfId="108" applyFont="1" applyFill="1" applyBorder="1" applyAlignment="1">
      <alignment horizontal="left" wrapText="1"/>
    </xf>
    <xf numFmtId="176" fontId="25" fillId="2" borderId="5" xfId="108" applyNumberFormat="1" applyFont="1" applyFill="1" applyBorder="1" applyAlignment="1">
      <alignment horizontal="right" wrapText="1"/>
    </xf>
    <xf numFmtId="176" fontId="14" fillId="2" borderId="5" xfId="108" applyNumberFormat="1" applyFont="1" applyFill="1" applyBorder="1" applyAlignment="1">
      <alignment horizontal="right" wrapText="1"/>
    </xf>
    <xf numFmtId="0" fontId="52" fillId="2" borderId="5" xfId="108" applyFont="1" applyFill="1" applyBorder="1" applyAlignment="1">
      <alignment horizontal="left" wrapText="1"/>
    </xf>
    <xf numFmtId="176" fontId="14" fillId="2" borderId="3" xfId="108" applyNumberFormat="1" applyFont="1" applyFill="1" applyBorder="1" applyAlignment="1">
      <alignment horizontal="right" wrapText="1"/>
    </xf>
    <xf numFmtId="176" fontId="14" fillId="2" borderId="3" xfId="108" applyNumberFormat="1" applyFont="1" applyFill="1" applyBorder="1" applyAlignment="1" applyProtection="1">
      <alignment horizontal="right" wrapText="1"/>
      <protection locked="0"/>
    </xf>
    <xf numFmtId="176" fontId="0" fillId="0" borderId="3" xfId="108" applyNumberFormat="1" applyBorder="1">
      <alignment vertical="top" wrapText="1"/>
    </xf>
    <xf numFmtId="0" fontId="52" fillId="0" borderId="5" xfId="0" applyNumberFormat="1" applyFont="1" applyFill="1" applyBorder="1" applyAlignment="1" applyProtection="1">
      <alignment vertical="center" wrapText="1"/>
    </xf>
    <xf numFmtId="0" fontId="51" fillId="0" borderId="3" xfId="0" applyNumberFormat="1" applyFont="1" applyFill="1" applyBorder="1" applyAlignment="1" applyProtection="1">
      <alignment horizontal="left" vertical="center"/>
    </xf>
    <xf numFmtId="0" fontId="52" fillId="0" borderId="3" xfId="0" applyNumberFormat="1" applyFont="1" applyFill="1" applyBorder="1" applyAlignment="1" applyProtection="1">
      <alignment horizontal="left" vertical="center"/>
    </xf>
    <xf numFmtId="0" fontId="52" fillId="2" borderId="5" xfId="61" applyFont="1" applyFill="1" applyBorder="1" applyAlignment="1">
      <alignment horizontal="left" wrapText="1"/>
    </xf>
    <xf numFmtId="0" fontId="34" fillId="0" borderId="0" xfId="0" applyFont="1" applyAlignment="1">
      <alignment vertical="top" wrapText="1"/>
    </xf>
    <xf numFmtId="181" fontId="34" fillId="0" borderId="0" xfId="0" applyNumberFormat="1" applyFont="1" applyFill="1">
      <alignment vertical="top" wrapText="1"/>
    </xf>
    <xf numFmtId="0" fontId="54" fillId="2" borderId="0" xfId="0" applyFont="1" applyFill="1" applyAlignment="1">
      <alignment horizontal="center" vertical="center" wrapText="1"/>
    </xf>
    <xf numFmtId="176" fontId="54" fillId="2" borderId="0" xfId="0" applyNumberFormat="1" applyFont="1" applyFill="1" applyAlignment="1">
      <alignment horizontal="center" vertical="center"/>
    </xf>
    <xf numFmtId="176" fontId="54" fillId="0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176" fontId="9" fillId="2" borderId="1" xfId="0" applyNumberFormat="1" applyFont="1" applyFill="1" applyBorder="1" applyAlignment="1">
      <alignment horizontal="left"/>
    </xf>
    <xf numFmtId="176" fontId="5" fillId="2" borderId="1" xfId="0" applyNumberFormat="1" applyFont="1" applyFill="1" applyBorder="1" applyAlignment="1">
      <alignment horizontal="center"/>
    </xf>
    <xf numFmtId="176" fontId="40" fillId="2" borderId="0" xfId="0" applyNumberFormat="1" applyFont="1" applyFill="1" applyAlignment="1">
      <alignment vertical="top"/>
    </xf>
    <xf numFmtId="176" fontId="5" fillId="0" borderId="1" xfId="0" applyNumberFormat="1" applyFont="1" applyFill="1" applyBorder="1" applyAlignment="1">
      <alignment horizontal="center"/>
    </xf>
    <xf numFmtId="0" fontId="12" fillId="5" borderId="11" xfId="0" applyFont="1" applyFill="1" applyBorder="1" applyAlignment="1">
      <alignment horizontal="center" vertical="center" wrapText="1"/>
    </xf>
    <xf numFmtId="176" fontId="12" fillId="2" borderId="25" xfId="0" applyNumberFormat="1" applyFont="1" applyFill="1" applyBorder="1" applyAlignment="1">
      <alignment horizontal="center" vertical="center" wrapText="1"/>
    </xf>
    <xf numFmtId="176" fontId="12" fillId="2" borderId="29" xfId="0" applyNumberFormat="1" applyFont="1" applyFill="1" applyBorder="1" applyAlignment="1">
      <alignment horizontal="center" vertical="center" wrapText="1"/>
    </xf>
    <xf numFmtId="176" fontId="12" fillId="2" borderId="17" xfId="0" applyNumberFormat="1" applyFont="1" applyFill="1" applyBorder="1" applyAlignment="1">
      <alignment horizontal="center" vertical="center" wrapText="1"/>
    </xf>
    <xf numFmtId="176" fontId="12" fillId="0" borderId="25" xfId="0" applyNumberFormat="1" applyFont="1" applyFill="1" applyBorder="1" applyAlignment="1">
      <alignment horizontal="center" vertical="center" wrapText="1"/>
    </xf>
    <xf numFmtId="176" fontId="12" fillId="0" borderId="29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176" fontId="42" fillId="0" borderId="5" xfId="0" applyNumberFormat="1" applyFont="1" applyFill="1" applyBorder="1" applyAlignment="1" applyProtection="1">
      <alignment horizontal="right" wrapText="1"/>
      <protection locked="0"/>
    </xf>
    <xf numFmtId="176" fontId="23" fillId="0" borderId="5" xfId="0" applyNumberFormat="1" applyFont="1" applyFill="1" applyBorder="1" applyAlignment="1">
      <alignment horizontal="right" wrapText="1"/>
    </xf>
    <xf numFmtId="0" fontId="9" fillId="2" borderId="5" xfId="0" applyFont="1" applyFill="1" applyBorder="1" applyAlignment="1">
      <alignment wrapText="1" shrinkToFit="1"/>
    </xf>
    <xf numFmtId="176" fontId="46" fillId="0" borderId="0" xfId="0" applyNumberFormat="1" applyFont="1" applyFill="1" applyAlignment="1">
      <alignment horizontal="right" vertical="top" wrapText="1"/>
    </xf>
    <xf numFmtId="181" fontId="54" fillId="0" borderId="0" xfId="0" applyNumberFormat="1" applyFont="1" applyFill="1" applyAlignment="1">
      <alignment horizontal="center" vertical="center"/>
    </xf>
    <xf numFmtId="0" fontId="54" fillId="2" borderId="0" xfId="0" applyFont="1" applyFill="1" applyAlignment="1">
      <alignment horizontal="center" vertical="center"/>
    </xf>
    <xf numFmtId="176" fontId="40" fillId="0" borderId="30" xfId="0" applyNumberFormat="1" applyFont="1" applyFill="1" applyBorder="1" applyAlignment="1">
      <alignment vertical="top"/>
    </xf>
    <xf numFmtId="181" fontId="5" fillId="0" borderId="1" xfId="0" applyNumberFormat="1" applyFont="1" applyFill="1" applyBorder="1" applyAlignment="1">
      <alignment horizontal="center"/>
    </xf>
    <xf numFmtId="176" fontId="12" fillId="0" borderId="17" xfId="0" applyNumberFormat="1" applyFont="1" applyFill="1" applyBorder="1" applyAlignment="1">
      <alignment horizontal="center" vertical="center"/>
    </xf>
    <xf numFmtId="181" fontId="12" fillId="0" borderId="11" xfId="0" applyNumberFormat="1" applyFont="1" applyFill="1" applyBorder="1" applyAlignment="1">
      <alignment horizontal="center" vertical="center" wrapText="1"/>
    </xf>
    <xf numFmtId="181" fontId="12" fillId="0" borderId="4" xfId="0" applyNumberFormat="1" applyFont="1" applyFill="1" applyBorder="1" applyAlignment="1">
      <alignment horizontal="center" vertical="center" wrapText="1"/>
    </xf>
    <xf numFmtId="181" fontId="42" fillId="0" borderId="5" xfId="0" applyNumberFormat="1" applyFont="1" applyFill="1" applyBorder="1" applyAlignment="1" applyProtection="1">
      <alignment horizontal="right" wrapText="1"/>
      <protection locked="0"/>
    </xf>
    <xf numFmtId="180" fontId="55" fillId="0" borderId="5" xfId="0" applyNumberFormat="1" applyFont="1" applyBorder="1" applyAlignment="1" applyProtection="1">
      <alignment horizontal="left" wrapText="1"/>
      <protection locked="0"/>
    </xf>
    <xf numFmtId="178" fontId="34" fillId="0" borderId="0" xfId="0" applyNumberFormat="1" applyFont="1">
      <alignment vertical="top" wrapText="1"/>
    </xf>
    <xf numFmtId="180" fontId="55" fillId="0" borderId="5" xfId="0" applyNumberFormat="1" applyFont="1" applyFill="1" applyBorder="1" applyAlignment="1" applyProtection="1">
      <alignment horizontal="left" wrapText="1"/>
      <protection locked="0"/>
    </xf>
    <xf numFmtId="0" fontId="40" fillId="0" borderId="0" xfId="0" applyFont="1" applyAlignment="1">
      <alignment vertical="center"/>
    </xf>
    <xf numFmtId="176" fontId="34" fillId="5" borderId="0" xfId="0" applyNumberFormat="1" applyFont="1" applyFill="1">
      <alignment vertical="top" wrapText="1"/>
    </xf>
    <xf numFmtId="0" fontId="10" fillId="2" borderId="6" xfId="0" applyFont="1" applyFill="1" applyBorder="1" applyAlignment="1">
      <alignment horizontal="center"/>
    </xf>
    <xf numFmtId="176" fontId="10" fillId="2" borderId="6" xfId="0" applyNumberFormat="1" applyFont="1" applyFill="1" applyBorder="1" applyAlignment="1">
      <alignment horizontal="center"/>
    </xf>
    <xf numFmtId="176" fontId="9" fillId="5" borderId="1" xfId="0" applyNumberFormat="1" applyFont="1" applyFill="1" applyBorder="1" applyAlignment="1"/>
    <xf numFmtId="176" fontId="12" fillId="5" borderId="11" xfId="0" applyNumberFormat="1" applyFont="1" applyFill="1" applyBorder="1" applyAlignment="1">
      <alignment horizontal="center" vertical="center" wrapText="1"/>
    </xf>
    <xf numFmtId="176" fontId="42" fillId="5" borderId="3" xfId="0" applyNumberFormat="1" applyFont="1" applyFill="1" applyBorder="1" applyAlignment="1">
      <alignment wrapText="1"/>
    </xf>
    <xf numFmtId="0" fontId="23" fillId="2" borderId="17" xfId="0" applyFont="1" applyFill="1" applyBorder="1" applyAlignment="1">
      <alignment horizontal="right" wrapText="1"/>
    </xf>
    <xf numFmtId="0" fontId="7" fillId="2" borderId="5" xfId="0" applyFont="1" applyFill="1" applyBorder="1" applyAlignment="1">
      <alignment horizontal="left"/>
    </xf>
    <xf numFmtId="176" fontId="23" fillId="5" borderId="3" xfId="0" applyNumberFormat="1" applyFont="1" applyFill="1" applyBorder="1" applyAlignment="1">
      <alignment wrapText="1"/>
    </xf>
    <xf numFmtId="2" fontId="33" fillId="2" borderId="17" xfId="0" applyNumberFormat="1" applyFont="1" applyFill="1" applyBorder="1" applyAlignment="1" applyProtection="1">
      <alignment wrapText="1"/>
      <protection locked="0"/>
    </xf>
    <xf numFmtId="176" fontId="41" fillId="5" borderId="3" xfId="0" applyNumberFormat="1" applyFont="1" applyFill="1" applyBorder="1" applyAlignment="1">
      <alignment wrapText="1"/>
    </xf>
    <xf numFmtId="176" fontId="23" fillId="5" borderId="5" xfId="0" applyNumberFormat="1" applyFont="1" applyFill="1" applyBorder="1" applyAlignment="1" applyProtection="1">
      <alignment horizontal="right" wrapText="1"/>
      <protection locked="0"/>
    </xf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wrapText="1"/>
    </xf>
    <xf numFmtId="176" fontId="42" fillId="5" borderId="5" xfId="0" applyNumberFormat="1" applyFont="1" applyFill="1" applyBorder="1" applyAlignment="1" applyProtection="1">
      <alignment horizontal="right" wrapText="1"/>
      <protection locked="0"/>
    </xf>
    <xf numFmtId="4" fontId="23" fillId="2" borderId="17" xfId="0" applyNumberFormat="1" applyFont="1" applyFill="1" applyBorder="1" applyAlignment="1">
      <alignment horizontal="right" wrapText="1"/>
    </xf>
    <xf numFmtId="176" fontId="42" fillId="5" borderId="3" xfId="0" applyNumberFormat="1" applyFont="1" applyFill="1" applyBorder="1" applyAlignment="1" applyProtection="1">
      <alignment horizontal="right" wrapText="1"/>
      <protection locked="0"/>
    </xf>
    <xf numFmtId="176" fontId="0" fillId="5" borderId="0" xfId="0" applyNumberFormat="1" applyFill="1">
      <alignment vertical="top" wrapText="1"/>
    </xf>
    <xf numFmtId="176" fontId="5" fillId="5" borderId="1" xfId="0" applyNumberFormat="1" applyFont="1" applyFill="1" applyBorder="1" applyAlignment="1"/>
    <xf numFmtId="176" fontId="6" fillId="2" borderId="11" xfId="0" applyNumberFormat="1" applyFont="1" applyFill="1" applyBorder="1" applyAlignment="1">
      <alignment horizontal="center" vertical="center" wrapText="1"/>
    </xf>
    <xf numFmtId="176" fontId="6" fillId="5" borderId="11" xfId="0" applyNumberFormat="1" applyFont="1" applyFill="1" applyBorder="1" applyAlignment="1">
      <alignment horizontal="center" vertical="center" wrapText="1"/>
    </xf>
    <xf numFmtId="181" fontId="6" fillId="2" borderId="11" xfId="0" applyNumberFormat="1" applyFont="1" applyFill="1" applyBorder="1" applyAlignment="1">
      <alignment horizontal="center" vertical="center" wrapText="1"/>
    </xf>
    <xf numFmtId="176" fontId="8" fillId="5" borderId="3" xfId="0" applyNumberFormat="1" applyFont="1" applyFill="1" applyBorder="1" applyAlignment="1">
      <alignment wrapText="1"/>
    </xf>
    <xf numFmtId="181" fontId="8" fillId="0" borderId="3" xfId="0" applyNumberFormat="1" applyFont="1" applyBorder="1" applyAlignment="1">
      <alignment wrapText="1"/>
    </xf>
    <xf numFmtId="0" fontId="56" fillId="2" borderId="17" xfId="0" applyFont="1" applyFill="1" applyBorder="1" applyAlignment="1">
      <alignment horizontal="right" wrapText="1"/>
    </xf>
    <xf numFmtId="176" fontId="1" fillId="0" borderId="3" xfId="0" applyNumberFormat="1" applyFont="1" applyBorder="1" applyAlignment="1">
      <alignment wrapText="1"/>
    </xf>
    <xf numFmtId="0" fontId="12" fillId="2" borderId="17" xfId="0" applyFont="1" applyFill="1" applyBorder="1" applyAlignment="1">
      <alignment horizontal="right" wrapText="1"/>
    </xf>
    <xf numFmtId="176" fontId="2" fillId="5" borderId="3" xfId="105" applyNumberFormat="1" applyFont="1" applyFill="1" applyBorder="1" applyAlignment="1">
      <alignment horizontal="right" vertical="center" wrapText="1"/>
    </xf>
    <xf numFmtId="0" fontId="33" fillId="0" borderId="23" xfId="0" applyFont="1" applyBorder="1" applyAlignment="1" applyProtection="1">
      <alignment wrapText="1"/>
      <protection locked="0"/>
    </xf>
    <xf numFmtId="176" fontId="2" fillId="5" borderId="3" xfId="63" applyNumberFormat="1" applyFont="1" applyFill="1" applyBorder="1" applyAlignment="1">
      <alignment horizontal="right" vertical="center" wrapText="1"/>
    </xf>
    <xf numFmtId="0" fontId="1" fillId="0" borderId="3" xfId="63" applyFont="1" applyFill="1" applyBorder="1" applyAlignment="1">
      <alignment horizontal="left" vertical="center" wrapText="1"/>
    </xf>
    <xf numFmtId="176" fontId="57" fillId="2" borderId="3" xfId="65" applyNumberFormat="1" applyFont="1" applyFill="1" applyBorder="1" applyAlignment="1" applyProtection="1">
      <alignment vertical="center" shrinkToFit="1"/>
      <protection locked="0"/>
    </xf>
    <xf numFmtId="176" fontId="1" fillId="5" borderId="3" xfId="63" applyNumberFormat="1" applyFont="1" applyFill="1" applyBorder="1" applyAlignment="1">
      <alignment horizontal="right" vertical="center" wrapText="1"/>
    </xf>
    <xf numFmtId="0" fontId="9" fillId="0" borderId="5" xfId="0" applyFont="1" applyBorder="1" applyAlignment="1">
      <alignment horizontal="left"/>
    </xf>
    <xf numFmtId="176" fontId="1" fillId="5" borderId="3" xfId="0" applyNumberFormat="1" applyFont="1" applyFill="1" applyBorder="1" applyAlignment="1">
      <alignment wrapText="1"/>
    </xf>
    <xf numFmtId="0" fontId="33" fillId="0" borderId="23" xfId="0" applyFont="1" applyFill="1" applyBorder="1" applyAlignment="1" applyProtection="1">
      <alignment horizontal="left" wrapText="1"/>
      <protection locked="0"/>
    </xf>
    <xf numFmtId="0" fontId="33" fillId="0" borderId="23" xfId="0" applyFont="1" applyBorder="1" applyAlignment="1">
      <alignment horizontal="left" wrapText="1"/>
    </xf>
    <xf numFmtId="0" fontId="27" fillId="0" borderId="0" xfId="0" applyFont="1">
      <alignment vertical="top" wrapText="1"/>
    </xf>
    <xf numFmtId="176" fontId="38" fillId="2" borderId="1" xfId="0" applyNumberFormat="1" applyFont="1" applyFill="1" applyBorder="1" applyAlignment="1"/>
    <xf numFmtId="176" fontId="41" fillId="2" borderId="3" xfId="0" applyNumberFormat="1" applyFont="1" applyFill="1" applyBorder="1" applyAlignment="1">
      <alignment horizontal="right" wrapText="1"/>
    </xf>
    <xf numFmtId="0" fontId="23" fillId="2" borderId="3" xfId="0" applyFont="1" applyFill="1" applyBorder="1" applyAlignment="1"/>
    <xf numFmtId="0" fontId="37" fillId="2" borderId="5" xfId="0" applyFont="1" applyFill="1" applyBorder="1" applyAlignment="1">
      <alignment horizontal="left" wrapText="1"/>
    </xf>
    <xf numFmtId="0" fontId="58" fillId="2" borderId="3" xfId="0" applyFont="1" applyFill="1" applyBorder="1" applyAlignment="1" applyProtection="1">
      <alignment wrapText="1"/>
      <protection locked="0"/>
    </xf>
    <xf numFmtId="0" fontId="8" fillId="2" borderId="3" xfId="0" applyFont="1" applyFill="1" applyBorder="1" applyAlignment="1">
      <alignment wrapText="1"/>
    </xf>
    <xf numFmtId="0" fontId="37" fillId="2" borderId="5" xfId="0" applyFont="1" applyFill="1" applyBorder="1" applyAlignment="1">
      <alignment wrapText="1"/>
    </xf>
    <xf numFmtId="0" fontId="30" fillId="2" borderId="5" xfId="0" applyFont="1" applyFill="1" applyBorder="1" applyAlignment="1">
      <alignment wrapText="1"/>
    </xf>
    <xf numFmtId="0" fontId="30" fillId="2" borderId="5" xfId="0" applyFont="1" applyFill="1" applyBorder="1" applyAlignment="1">
      <alignment horizontal="left" vertical="center" wrapText="1"/>
    </xf>
    <xf numFmtId="0" fontId="30" fillId="2" borderId="5" xfId="0" applyFont="1" applyFill="1" applyBorder="1" applyAlignment="1">
      <alignment vertical="center" wrapText="1"/>
    </xf>
    <xf numFmtId="0" fontId="30" fillId="0" borderId="5" xfId="0" applyFont="1" applyBorder="1" applyAlignment="1">
      <alignment vertical="center" wrapText="1"/>
    </xf>
    <xf numFmtId="0" fontId="37" fillId="2" borderId="5" xfId="0" applyFont="1" applyFill="1" applyBorder="1" applyAlignment="1">
      <alignment vertical="center" wrapText="1"/>
    </xf>
    <xf numFmtId="176" fontId="26" fillId="2" borderId="3" xfId="0" applyNumberFormat="1" applyFont="1" applyFill="1" applyBorder="1" applyAlignment="1" applyProtection="1">
      <alignment wrapText="1"/>
      <protection locked="0"/>
    </xf>
    <xf numFmtId="0" fontId="37" fillId="0" borderId="5" xfId="0" applyFont="1" applyFill="1" applyBorder="1" applyAlignment="1">
      <alignment vertical="center" wrapText="1"/>
    </xf>
    <xf numFmtId="0" fontId="59" fillId="2" borderId="6" xfId="0" applyFont="1" applyFill="1" applyBorder="1" applyAlignment="1">
      <alignment horizontal="center" vertical="center"/>
    </xf>
    <xf numFmtId="0" fontId="57" fillId="2" borderId="6" xfId="0" applyFont="1" applyFill="1" applyBorder="1" applyAlignment="1"/>
    <xf numFmtId="0" fontId="60" fillId="2" borderId="6" xfId="0" applyFont="1" applyFill="1" applyBorder="1" applyAlignment="1">
      <alignment vertical="center"/>
    </xf>
    <xf numFmtId="0" fontId="60" fillId="2" borderId="6" xfId="0" applyFont="1" applyFill="1" applyBorder="1" applyAlignment="1">
      <alignment vertical="center" shrinkToFit="1"/>
    </xf>
    <xf numFmtId="0" fontId="60" fillId="2" borderId="6" xfId="0" applyFont="1" applyFill="1" applyBorder="1" applyAlignment="1">
      <alignment vertical="center" wrapText="1"/>
    </xf>
    <xf numFmtId="0" fontId="23" fillId="0" borderId="0" xfId="109" applyAlignment="1">
      <alignment horizontal="left" wrapText="1"/>
    </xf>
    <xf numFmtId="0" fontId="23" fillId="2" borderId="6" xfId="0" applyFont="1" applyFill="1" applyBorder="1" applyAlignment="1"/>
    <xf numFmtId="0" fontId="61" fillId="2" borderId="6" xfId="0" applyFont="1" applyFill="1" applyBorder="1" applyAlignment="1">
      <alignment horizontal="center"/>
    </xf>
    <xf numFmtId="0" fontId="62" fillId="2" borderId="6" xfId="0" applyFont="1" applyFill="1" applyBorder="1" applyAlignment="1">
      <alignment horizontal="center"/>
    </xf>
    <xf numFmtId="0" fontId="63" fillId="2" borderId="6" xfId="0" applyFont="1" applyFill="1" applyBorder="1" applyAlignment="1">
      <alignment horizontal="center" vertical="top"/>
    </xf>
    <xf numFmtId="0" fontId="23" fillId="2" borderId="6" xfId="0" applyFont="1" applyFill="1" applyBorder="1" applyAlignment="1">
      <alignment horizontal="center"/>
    </xf>
    <xf numFmtId="0" fontId="64" fillId="2" borderId="6" xfId="0" applyFont="1" applyFill="1" applyBorder="1" applyAlignment="1">
      <alignment horizontal="center"/>
    </xf>
    <xf numFmtId="57" fontId="64" fillId="2" borderId="6" xfId="0" applyNumberFormat="1" applyFont="1" applyFill="1" applyBorder="1" applyAlignment="1">
      <alignment horizontal="center"/>
    </xf>
    <xf numFmtId="0" fontId="38" fillId="2" borderId="6" xfId="0" applyFont="1" applyFill="1" applyBorder="1" applyAlignment="1">
      <alignment vertical="top"/>
    </xf>
  </cellXfs>
  <cellStyles count="1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" xfId="50"/>
    <cellStyle name="百分比 2" xfId="51"/>
    <cellStyle name="百分比 2 2" xfId="52"/>
    <cellStyle name="百分比 3" xfId="53"/>
    <cellStyle name="百分比 3 2" xfId="54"/>
    <cellStyle name="差_保定市2015年预算表格（八张全表不含定州）" xfId="55"/>
    <cellStyle name="差_部门基本支出预算统计表2016发海娟" xfId="56"/>
    <cellStyle name="常规 10" xfId="57"/>
    <cellStyle name="常规 11" xfId="58"/>
    <cellStyle name="常规 11 7" xfId="59"/>
    <cellStyle name="常规 12" xfId="60"/>
    <cellStyle name="常规 13" xfId="61"/>
    <cellStyle name="常规 16" xfId="62"/>
    <cellStyle name="常规 160" xfId="63"/>
    <cellStyle name="常规 164" xfId="64"/>
    <cellStyle name="常规 2" xfId="65"/>
    <cellStyle name="常规 2 10" xfId="66"/>
    <cellStyle name="常规 2 18" xfId="67"/>
    <cellStyle name="常规 2 19" xfId="68"/>
    <cellStyle name="常规 2 2" xfId="69"/>
    <cellStyle name="常规 2 2 2" xfId="70"/>
    <cellStyle name="常规 2 2 3" xfId="71"/>
    <cellStyle name="常规 2 20" xfId="72"/>
    <cellStyle name="常规 2 3" xfId="73"/>
    <cellStyle name="常规 2 3 2" xfId="74"/>
    <cellStyle name="常规 2 3 3" xfId="75"/>
    <cellStyle name="常规 2 4" xfId="76"/>
    <cellStyle name="常规 2 4 2" xfId="77"/>
    <cellStyle name="常规 2 4 3" xfId="78"/>
    <cellStyle name="常规 2 43" xfId="79"/>
    <cellStyle name="常规 2 5" xfId="80"/>
    <cellStyle name="常规 2_保定市2015年预算表格（八张全表不含定州）" xfId="81"/>
    <cellStyle name="常规 3" xfId="82"/>
    <cellStyle name="常规 3 2" xfId="83"/>
    <cellStyle name="常规 3 2 2" xfId="84"/>
    <cellStyle name="常规 3 2 3" xfId="85"/>
    <cellStyle name="常规 3 3" xfId="86"/>
    <cellStyle name="常规 3 4" xfId="87"/>
    <cellStyle name="常规 3 5" xfId="88"/>
    <cellStyle name="常规 3_保定市2015年预算表格（八张全表不含定州）" xfId="89"/>
    <cellStyle name="常规 36" xfId="90"/>
    <cellStyle name="常规 4" xfId="91"/>
    <cellStyle name="常规 4 2" xfId="92"/>
    <cellStyle name="常规 4 3" xfId="93"/>
    <cellStyle name="常规 4 4" xfId="94"/>
    <cellStyle name="常规 4_☆广阳区(3月2日)" xfId="95"/>
    <cellStyle name="常规 48" xfId="96"/>
    <cellStyle name="常规 5" xfId="97"/>
    <cellStyle name="常规 5 2" xfId="98"/>
    <cellStyle name="常规 57" xfId="99"/>
    <cellStyle name="常规 58" xfId="100"/>
    <cellStyle name="常规 6" xfId="101"/>
    <cellStyle name="常规 6 2" xfId="102"/>
    <cellStyle name="常规 61" xfId="103"/>
    <cellStyle name="常规 62" xfId="104"/>
    <cellStyle name="常规 65" xfId="105"/>
    <cellStyle name="常规 7" xfId="106"/>
    <cellStyle name="常规 8" xfId="107"/>
    <cellStyle name="常规 9" xfId="108"/>
    <cellStyle name="常规_山西省2016年人代会预算草案（贾两张社保0112） 2" xfId="109"/>
    <cellStyle name="好_保定市2015年预算表格（八张全表不含定州）" xfId="110"/>
    <cellStyle name="好_部门基本支出预算统计表2016发海娟" xfId="111"/>
    <cellStyle name="千位分隔 2" xfId="11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hyperlink" Target="http://202.99.223.101:8808/page/debt/zqgl/fxgl/zqzlYhsMain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zoomScale="80" zoomScaleNormal="80" zoomScaleSheetLayoutView="60" topLeftCell="A3" workbookViewId="0">
      <selection activeCell="A9" sqref="A9:A10"/>
    </sheetView>
  </sheetViews>
  <sheetFormatPr defaultColWidth="13.75" defaultRowHeight="24" customHeight="1"/>
  <cols>
    <col min="1" max="1" width="125" customWidth="1"/>
  </cols>
  <sheetData>
    <row r="1" ht="28.9" customHeight="1" spans="1:1">
      <c r="A1" s="20" t="s">
        <v>0</v>
      </c>
    </row>
    <row r="2" customHeight="1" spans="1:1">
      <c r="A2" s="470"/>
    </row>
    <row r="3" ht="22.9" customHeight="1" spans="1:1">
      <c r="A3" s="470"/>
    </row>
    <row r="4" customHeight="1" spans="1:1">
      <c r="A4" s="470"/>
    </row>
    <row r="5" customHeight="1" spans="1:1">
      <c r="A5" s="470"/>
    </row>
    <row r="6" ht="56.25" customHeight="1" spans="1:1">
      <c r="A6" s="471"/>
    </row>
    <row r="7" ht="51" customHeight="1" spans="1:1">
      <c r="A7" s="471" t="s">
        <v>1</v>
      </c>
    </row>
    <row r="8" ht="27" customHeight="1" spans="1:1">
      <c r="A8" s="472"/>
    </row>
    <row r="9" customHeight="1" spans="1:1">
      <c r="A9" s="473"/>
    </row>
    <row r="10" ht="29.45" customHeight="1" spans="1:1">
      <c r="A10" s="473"/>
    </row>
    <row r="11" ht="66" customHeight="1" spans="1:1">
      <c r="A11" s="474"/>
    </row>
    <row r="12" ht="39" customHeight="1" spans="1:1">
      <c r="A12" s="475" t="s">
        <v>2</v>
      </c>
    </row>
    <row r="13" ht="32.25" customHeight="1" spans="1:1">
      <c r="A13" s="476">
        <v>45717</v>
      </c>
    </row>
    <row r="14" customHeight="1" spans="1:1">
      <c r="A14" s="477"/>
    </row>
  </sheetData>
  <mergeCells count="1">
    <mergeCell ref="A9:A10"/>
  </mergeCells>
  <printOptions horizontalCentered="1"/>
  <pageMargins left="0.751388888888889" right="0.751388888888889" top="0.786805555555556" bottom="0.786805555555556" header="0.5" footer="0.5"/>
  <pageSetup paperSize="9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C18" sqref="C18"/>
    </sheetView>
  </sheetViews>
  <sheetFormatPr defaultColWidth="13.75" defaultRowHeight="24" customHeight="1" outlineLevelCol="5"/>
  <cols>
    <col min="1" max="1" width="9" customWidth="1"/>
    <col min="2" max="3" width="17.75" customWidth="1"/>
    <col min="4" max="4" width="19.875" customWidth="1"/>
    <col min="5" max="5" width="17.75" customWidth="1"/>
    <col min="6" max="6" width="27.75" customWidth="1"/>
  </cols>
  <sheetData>
    <row r="1" ht="28.9" customHeight="1" spans="1:1">
      <c r="A1" s="20" t="s">
        <v>0</v>
      </c>
    </row>
    <row r="2" s="318" customFormat="1" ht="30" customHeight="1" spans="1:6">
      <c r="A2" s="21" t="s">
        <v>663</v>
      </c>
      <c r="B2" s="21"/>
      <c r="C2" s="21"/>
      <c r="D2" s="21"/>
      <c r="E2" s="21"/>
      <c r="F2" s="21"/>
    </row>
    <row r="3" ht="18" customHeight="1" spans="1:6">
      <c r="A3" s="144" t="s">
        <v>664</v>
      </c>
      <c r="B3" s="320"/>
      <c r="C3" s="321"/>
      <c r="D3" s="320"/>
      <c r="E3" s="90"/>
      <c r="F3" s="109" t="s">
        <v>33</v>
      </c>
    </row>
    <row r="4" ht="39.95" customHeight="1" spans="1:6">
      <c r="A4" s="122" t="s">
        <v>665</v>
      </c>
      <c r="B4" s="122" t="s">
        <v>201</v>
      </c>
      <c r="C4" s="122" t="s">
        <v>666</v>
      </c>
      <c r="D4" s="122" t="s">
        <v>667</v>
      </c>
      <c r="E4" s="122" t="s">
        <v>668</v>
      </c>
      <c r="F4" s="122" t="s">
        <v>36</v>
      </c>
    </row>
    <row r="5" ht="24.95" customHeight="1" spans="1:6">
      <c r="A5" s="147" t="s">
        <v>201</v>
      </c>
      <c r="B5" s="322"/>
      <c r="C5" s="322"/>
      <c r="D5" s="322"/>
      <c r="E5" s="322"/>
      <c r="F5" s="323"/>
    </row>
    <row r="6" ht="24.95" customHeight="1" spans="1:6">
      <c r="A6" s="151" t="s">
        <v>669</v>
      </c>
      <c r="B6" s="323"/>
      <c r="C6" s="324"/>
      <c r="D6" s="324"/>
      <c r="E6" s="324"/>
      <c r="F6" s="87"/>
    </row>
    <row r="7" ht="24.95" customHeight="1" spans="1:6">
      <c r="A7" s="151" t="s">
        <v>670</v>
      </c>
      <c r="B7" s="323"/>
      <c r="C7" s="324"/>
      <c r="D7" s="324"/>
      <c r="E7" s="324"/>
      <c r="F7" s="87"/>
    </row>
    <row r="8" ht="24.95" customHeight="1" spans="1:6">
      <c r="A8" s="151" t="s">
        <v>671</v>
      </c>
      <c r="B8" s="323"/>
      <c r="C8" s="324"/>
      <c r="D8" s="324"/>
      <c r="E8" s="324"/>
      <c r="F8" s="87"/>
    </row>
    <row r="9" ht="24.95" customHeight="1" spans="1:6">
      <c r="A9" s="151" t="s">
        <v>672</v>
      </c>
      <c r="B9" s="323"/>
      <c r="C9" s="324"/>
      <c r="D9" s="324"/>
      <c r="E9" s="324"/>
      <c r="F9" s="87"/>
    </row>
    <row r="10" ht="24.95" customHeight="1" spans="1:6">
      <c r="A10" s="151" t="s">
        <v>673</v>
      </c>
      <c r="B10" s="323"/>
      <c r="C10" s="324"/>
      <c r="D10" s="324"/>
      <c r="E10" s="324"/>
      <c r="F10" s="87"/>
    </row>
    <row r="11" s="319" customFormat="1" ht="24.95" customHeight="1" spans="1:6">
      <c r="A11" s="325" t="s">
        <v>674</v>
      </c>
      <c r="B11" s="326">
        <f>SUM(C11:E11)</f>
        <v>78333</v>
      </c>
      <c r="C11" s="327">
        <v>6008</v>
      </c>
      <c r="D11" s="328">
        <v>69745</v>
      </c>
      <c r="E11" s="328">
        <v>2580</v>
      </c>
      <c r="F11" s="329"/>
    </row>
    <row r="12" ht="24.95" customHeight="1" spans="1:6">
      <c r="A12" s="151" t="s">
        <v>675</v>
      </c>
      <c r="B12" s="323"/>
      <c r="C12" s="324"/>
      <c r="D12" s="324"/>
      <c r="E12" s="324"/>
      <c r="F12" s="87"/>
    </row>
    <row r="13" ht="24.95" customHeight="1" spans="1:6">
      <c r="A13" s="151" t="s">
        <v>676</v>
      </c>
      <c r="B13" s="323"/>
      <c r="C13" s="324"/>
      <c r="D13" s="324"/>
      <c r="E13" s="324"/>
      <c r="F13" s="87"/>
    </row>
    <row r="14" ht="24.95" customHeight="1" spans="1:6">
      <c r="A14" s="151" t="s">
        <v>677</v>
      </c>
      <c r="B14" s="323"/>
      <c r="C14" s="324"/>
      <c r="D14" s="324"/>
      <c r="E14" s="324"/>
      <c r="F14" s="87"/>
    </row>
    <row r="15" ht="24.95" customHeight="1" spans="1:6">
      <c r="A15" s="151" t="s">
        <v>678</v>
      </c>
      <c r="B15" s="323"/>
      <c r="C15" s="324"/>
      <c r="D15" s="324"/>
      <c r="E15" s="324"/>
      <c r="F15" s="87"/>
    </row>
    <row r="16" ht="24.95" customHeight="1" spans="1:6">
      <c r="A16" s="151" t="s">
        <v>679</v>
      </c>
      <c r="B16" s="323"/>
      <c r="C16" s="324"/>
      <c r="D16" s="324"/>
      <c r="E16" s="324"/>
      <c r="F16" s="87"/>
    </row>
  </sheetData>
  <mergeCells count="1">
    <mergeCell ref="A2:F2"/>
  </mergeCells>
  <printOptions horizontalCentered="1"/>
  <pageMargins left="0.751388888888889" right="0.751388888888889" top="0.786805555555556" bottom="0.786805555555556" header="0.5" footer="0.5"/>
  <pageSetup paperSize="9" orientation="landscape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2"/>
  <sheetViews>
    <sheetView showZeros="0" zoomScaleSheetLayoutView="60" workbookViewId="0">
      <pane xSplit="3" ySplit="4" topLeftCell="E27" activePane="bottomRight" state="frozen"/>
      <selection/>
      <selection pane="topRight"/>
      <selection pane="bottomLeft"/>
      <selection pane="bottomRight" activeCell="F35" sqref="F35"/>
    </sheetView>
  </sheetViews>
  <sheetFormatPr defaultColWidth="13.75" defaultRowHeight="24" customHeight="1" outlineLevelCol="3"/>
  <cols>
    <col min="1" max="1" width="68.25" customWidth="1"/>
    <col min="2" max="3" width="14.75" style="19" customWidth="1"/>
    <col min="4" max="4" width="20.25" customWidth="1"/>
  </cols>
  <sheetData>
    <row r="1" ht="28.9" customHeight="1" spans="1:1">
      <c r="A1" s="20" t="s">
        <v>0</v>
      </c>
    </row>
    <row r="2" ht="30" customHeight="1" spans="1:4">
      <c r="A2" s="21" t="s">
        <v>680</v>
      </c>
      <c r="B2" s="22"/>
      <c r="C2" s="22"/>
      <c r="D2" s="21"/>
    </row>
    <row r="3" ht="18" customHeight="1" spans="1:4">
      <c r="A3" s="144" t="s">
        <v>681</v>
      </c>
      <c r="B3" s="300"/>
      <c r="C3" s="300"/>
      <c r="D3" s="109" t="s">
        <v>33</v>
      </c>
    </row>
    <row r="4" ht="37.15" customHeight="1" spans="1:4">
      <c r="A4" s="122" t="s">
        <v>682</v>
      </c>
      <c r="B4" s="123" t="s">
        <v>35</v>
      </c>
      <c r="C4" s="123" t="s">
        <v>683</v>
      </c>
      <c r="D4" s="122" t="s">
        <v>36</v>
      </c>
    </row>
    <row r="5" ht="25.15" customHeight="1" spans="1:4">
      <c r="A5" s="147" t="s">
        <v>201</v>
      </c>
      <c r="B5" s="113">
        <f>B6+B16+B17+B20+B21+B24+B37+B44+B49+B55+B60+B65+B69+B72+B78+B83+B85+B88+B90</f>
        <v>2580</v>
      </c>
      <c r="C5" s="113">
        <f>C6+C16+C17+C20+C21+C24+C37+C44+C49+C55+C60+C65+C69+C72+C78+C83+C85+C88+C90</f>
        <v>2580</v>
      </c>
      <c r="D5" s="301"/>
    </row>
    <row r="6" ht="25.15" customHeight="1" spans="1:4">
      <c r="A6" s="302" t="s">
        <v>684</v>
      </c>
      <c r="B6" s="218">
        <v>29</v>
      </c>
      <c r="C6" s="218">
        <v>29</v>
      </c>
      <c r="D6" s="303"/>
    </row>
    <row r="7" s="142" customFormat="1" ht="25.15" customHeight="1" spans="1:4">
      <c r="A7" s="302" t="s">
        <v>685</v>
      </c>
      <c r="B7" s="218"/>
      <c r="C7" s="218"/>
      <c r="D7" s="303"/>
    </row>
    <row r="8" s="142" customFormat="1" ht="25.15" customHeight="1" spans="1:4">
      <c r="A8" s="302" t="s">
        <v>686</v>
      </c>
      <c r="B8" s="218"/>
      <c r="C8" s="218"/>
      <c r="D8" s="303"/>
    </row>
    <row r="9" s="142" customFormat="1" ht="25.15" customHeight="1" spans="1:4">
      <c r="A9" s="302" t="s">
        <v>687</v>
      </c>
      <c r="B9" s="218"/>
      <c r="C9" s="218"/>
      <c r="D9" s="303"/>
    </row>
    <row r="10" s="142" customFormat="1" ht="25.15" customHeight="1" spans="1:4">
      <c r="A10" s="302" t="s">
        <v>688</v>
      </c>
      <c r="B10" s="218">
        <v>11</v>
      </c>
      <c r="C10" s="218">
        <v>11</v>
      </c>
      <c r="D10" s="303"/>
    </row>
    <row r="11" s="142" customFormat="1" ht="25.15" customHeight="1" spans="1:4">
      <c r="A11" s="302" t="s">
        <v>689</v>
      </c>
      <c r="B11" s="218"/>
      <c r="C11" s="218"/>
      <c r="D11" s="303"/>
    </row>
    <row r="12" s="142" customFormat="1" ht="25.15" customHeight="1" spans="1:4">
      <c r="A12" s="302" t="s">
        <v>690</v>
      </c>
      <c r="B12" s="218">
        <v>8</v>
      </c>
      <c r="C12" s="218">
        <v>8</v>
      </c>
      <c r="D12" s="303"/>
    </row>
    <row r="13" s="142" customFormat="1" ht="25.15" customHeight="1" spans="1:4">
      <c r="A13" s="302" t="s">
        <v>691</v>
      </c>
      <c r="B13" s="218">
        <v>5</v>
      </c>
      <c r="C13" s="218">
        <v>5</v>
      </c>
      <c r="D13" s="303"/>
    </row>
    <row r="14" s="142" customFormat="1" ht="25.15" customHeight="1" spans="1:4">
      <c r="A14" s="302" t="s">
        <v>692</v>
      </c>
      <c r="B14" s="218"/>
      <c r="C14" s="218"/>
      <c r="D14" s="303"/>
    </row>
    <row r="15" s="142" customFormat="1" ht="25.15" customHeight="1" spans="1:4">
      <c r="A15" s="302" t="s">
        <v>693</v>
      </c>
      <c r="B15" s="218">
        <v>5</v>
      </c>
      <c r="C15" s="218">
        <v>5</v>
      </c>
      <c r="D15" s="303"/>
    </row>
    <row r="16" s="142" customFormat="1" ht="25.15" customHeight="1" spans="1:4">
      <c r="A16" s="302" t="s">
        <v>694</v>
      </c>
      <c r="B16" s="218"/>
      <c r="C16" s="218"/>
      <c r="D16" s="303"/>
    </row>
    <row r="17" s="142" customFormat="1" ht="25.15" customHeight="1" spans="1:4">
      <c r="A17" s="302" t="s">
        <v>695</v>
      </c>
      <c r="B17" s="218"/>
      <c r="C17" s="218"/>
      <c r="D17" s="303"/>
    </row>
    <row r="18" s="142" customFormat="1" ht="25.15" customHeight="1" spans="1:4">
      <c r="A18" s="302" t="s">
        <v>696</v>
      </c>
      <c r="B18" s="218"/>
      <c r="C18" s="218"/>
      <c r="D18" s="303"/>
    </row>
    <row r="19" s="142" customFormat="1" ht="25.15" customHeight="1" spans="1:4">
      <c r="A19" s="302" t="s">
        <v>697</v>
      </c>
      <c r="B19" s="218"/>
      <c r="C19" s="218"/>
      <c r="D19" s="303"/>
    </row>
    <row r="20" s="142" customFormat="1" ht="25.15" customHeight="1" spans="1:4">
      <c r="A20" s="304" t="s">
        <v>209</v>
      </c>
      <c r="B20" s="218">
        <v>25</v>
      </c>
      <c r="C20" s="218">
        <v>25</v>
      </c>
      <c r="D20" s="303"/>
    </row>
    <row r="21" s="142" customFormat="1" ht="25.15" customHeight="1" spans="1:4">
      <c r="A21" s="302" t="s">
        <v>698</v>
      </c>
      <c r="B21" s="218"/>
      <c r="C21" s="218"/>
      <c r="D21" s="303"/>
    </row>
    <row r="22" s="142" customFormat="1" ht="25.15" customHeight="1" spans="1:4">
      <c r="A22" s="302" t="s">
        <v>699</v>
      </c>
      <c r="B22" s="218"/>
      <c r="C22" s="218"/>
      <c r="D22" s="303"/>
    </row>
    <row r="23" s="142" customFormat="1" ht="25.15" customHeight="1" spans="1:4">
      <c r="A23" s="302" t="s">
        <v>700</v>
      </c>
      <c r="B23" s="218"/>
      <c r="C23" s="218"/>
      <c r="D23" s="303"/>
    </row>
    <row r="24" s="142" customFormat="1" ht="25.15" customHeight="1" spans="1:4">
      <c r="A24" s="302" t="s">
        <v>701</v>
      </c>
      <c r="B24" s="218"/>
      <c r="C24" s="218"/>
      <c r="D24" s="303"/>
    </row>
    <row r="25" s="142" customFormat="1" ht="25.15" customHeight="1" spans="1:4">
      <c r="A25" s="302" t="s">
        <v>702</v>
      </c>
      <c r="B25" s="218"/>
      <c r="C25" s="218"/>
      <c r="D25" s="303"/>
    </row>
    <row r="26" s="142" customFormat="1" ht="25.15" customHeight="1" spans="1:4">
      <c r="A26" s="302" t="s">
        <v>703</v>
      </c>
      <c r="B26" s="218"/>
      <c r="C26" s="218"/>
      <c r="D26" s="303"/>
    </row>
    <row r="27" s="142" customFormat="1" ht="25.15" customHeight="1" spans="1:4">
      <c r="A27" s="302" t="s">
        <v>704</v>
      </c>
      <c r="B27" s="218"/>
      <c r="C27" s="218"/>
      <c r="D27" s="303"/>
    </row>
    <row r="28" s="142" customFormat="1" ht="25.15" customHeight="1" spans="1:4">
      <c r="A28" s="305" t="s">
        <v>705</v>
      </c>
      <c r="B28" s="306"/>
      <c r="C28" s="306"/>
      <c r="D28" s="307"/>
    </row>
    <row r="29" s="142" customFormat="1" ht="25.15" customHeight="1" spans="1:4">
      <c r="A29" s="302" t="s">
        <v>706</v>
      </c>
      <c r="B29" s="218"/>
      <c r="C29" s="218"/>
      <c r="D29" s="303"/>
    </row>
    <row r="30" s="142" customFormat="1" ht="25.15" customHeight="1" spans="1:4">
      <c r="A30" s="302" t="s">
        <v>707</v>
      </c>
      <c r="B30" s="218"/>
      <c r="C30" s="218"/>
      <c r="D30" s="303"/>
    </row>
    <row r="31" s="142" customFormat="1" ht="25.15" customHeight="1" spans="1:4">
      <c r="A31" s="302" t="s">
        <v>708</v>
      </c>
      <c r="B31" s="218"/>
      <c r="C31" s="218"/>
      <c r="D31" s="303"/>
    </row>
    <row r="32" s="142" customFormat="1" ht="25.15" customHeight="1" spans="1:4">
      <c r="A32" s="302" t="s">
        <v>709</v>
      </c>
      <c r="B32" s="218"/>
      <c r="C32" s="218"/>
      <c r="D32" s="303"/>
    </row>
    <row r="33" s="142" customFormat="1" ht="25.15" customHeight="1" spans="1:4">
      <c r="A33" s="305" t="s">
        <v>710</v>
      </c>
      <c r="B33" s="306"/>
      <c r="C33" s="306"/>
      <c r="D33" s="307"/>
    </row>
    <row r="34" s="142" customFormat="1" ht="25.15" customHeight="1" spans="1:4">
      <c r="A34" s="302" t="s">
        <v>711</v>
      </c>
      <c r="B34" s="218"/>
      <c r="C34" s="218"/>
      <c r="D34" s="303"/>
    </row>
    <row r="35" s="142" customFormat="1" ht="25.15" customHeight="1" spans="1:4">
      <c r="A35" s="302" t="s">
        <v>712</v>
      </c>
      <c r="B35" s="218"/>
      <c r="C35" s="218"/>
      <c r="D35" s="303"/>
    </row>
    <row r="36" s="142" customFormat="1" ht="25.15" customHeight="1" spans="1:4">
      <c r="A36" s="302" t="s">
        <v>713</v>
      </c>
      <c r="B36" s="218"/>
      <c r="C36" s="218"/>
      <c r="D36" s="303"/>
    </row>
    <row r="37" s="142" customFormat="1" ht="25.15" customHeight="1" spans="1:4">
      <c r="A37" s="302" t="s">
        <v>714</v>
      </c>
      <c r="B37" s="218"/>
      <c r="C37" s="218"/>
      <c r="D37" s="303"/>
    </row>
    <row r="38" s="142" customFormat="1" ht="25.15" customHeight="1" spans="1:4">
      <c r="A38" s="302" t="s">
        <v>715</v>
      </c>
      <c r="B38" s="218"/>
      <c r="C38" s="218"/>
      <c r="D38" s="303"/>
    </row>
    <row r="39" s="142" customFormat="1" ht="25.15" customHeight="1" spans="1:4">
      <c r="A39" s="302" t="s">
        <v>716</v>
      </c>
      <c r="B39" s="218"/>
      <c r="C39" s="218"/>
      <c r="D39" s="303"/>
    </row>
    <row r="40" s="142" customFormat="1" ht="25.15" customHeight="1" spans="1:4">
      <c r="A40" s="302" t="s">
        <v>717</v>
      </c>
      <c r="B40" s="218"/>
      <c r="C40" s="218"/>
      <c r="D40" s="303"/>
    </row>
    <row r="41" s="142" customFormat="1" ht="25.15" customHeight="1" spans="1:4">
      <c r="A41" s="302" t="s">
        <v>718</v>
      </c>
      <c r="B41" s="218"/>
      <c r="C41" s="218"/>
      <c r="D41" s="303"/>
    </row>
    <row r="42" s="142" customFormat="1" ht="25.15" customHeight="1" spans="1:4">
      <c r="A42" s="302" t="s">
        <v>719</v>
      </c>
      <c r="B42" s="218"/>
      <c r="C42" s="218"/>
      <c r="D42" s="303"/>
    </row>
    <row r="43" s="142" customFormat="1" ht="25.15" customHeight="1" spans="1:4">
      <c r="A43" s="302" t="s">
        <v>720</v>
      </c>
      <c r="B43" s="218"/>
      <c r="C43" s="218"/>
      <c r="D43" s="303"/>
    </row>
    <row r="44" s="142" customFormat="1" ht="25.15" customHeight="1" spans="1:4">
      <c r="A44" s="302" t="s">
        <v>721</v>
      </c>
      <c r="B44" s="218">
        <v>132</v>
      </c>
      <c r="C44" s="218">
        <v>132</v>
      </c>
      <c r="D44" s="303"/>
    </row>
    <row r="45" s="142" customFormat="1" ht="25.15" customHeight="1" spans="1:4">
      <c r="A45" s="302" t="s">
        <v>722</v>
      </c>
      <c r="B45" s="218">
        <v>132</v>
      </c>
      <c r="C45" s="218">
        <v>132</v>
      </c>
      <c r="D45" s="303"/>
    </row>
    <row r="46" s="142" customFormat="1" ht="25.15" customHeight="1" spans="1:4">
      <c r="A46" s="302" t="s">
        <v>723</v>
      </c>
      <c r="B46" s="218"/>
      <c r="C46" s="218"/>
      <c r="D46" s="303"/>
    </row>
    <row r="47" s="142" customFormat="1" ht="25.15" customHeight="1" spans="1:4">
      <c r="A47" s="302" t="s">
        <v>724</v>
      </c>
      <c r="B47" s="218"/>
      <c r="C47" s="218"/>
      <c r="D47" s="303"/>
    </row>
    <row r="48" s="142" customFormat="1" ht="25.15" customHeight="1" spans="1:4">
      <c r="A48" s="302" t="s">
        <v>725</v>
      </c>
      <c r="B48" s="218"/>
      <c r="C48" s="218"/>
      <c r="D48" s="303"/>
    </row>
    <row r="49" s="142" customFormat="1" ht="25.15" customHeight="1" spans="1:4">
      <c r="A49" s="302" t="s">
        <v>726</v>
      </c>
      <c r="B49" s="218"/>
      <c r="C49" s="218"/>
      <c r="D49" s="303"/>
    </row>
    <row r="50" s="142" customFormat="1" ht="25.15" customHeight="1" spans="1:4">
      <c r="A50" s="302" t="s">
        <v>727</v>
      </c>
      <c r="B50" s="218"/>
      <c r="C50" s="218"/>
      <c r="D50" s="303"/>
    </row>
    <row r="51" s="142" customFormat="1" ht="25.15" customHeight="1" spans="1:4">
      <c r="A51" s="302" t="s">
        <v>728</v>
      </c>
      <c r="B51" s="218"/>
      <c r="C51" s="218"/>
      <c r="D51" s="303"/>
    </row>
    <row r="52" s="142" customFormat="1" ht="25.15" customHeight="1" spans="1:4">
      <c r="A52" s="302" t="s">
        <v>729</v>
      </c>
      <c r="B52" s="218"/>
      <c r="C52" s="218"/>
      <c r="D52" s="303"/>
    </row>
    <row r="53" s="142" customFormat="1" ht="25.15" customHeight="1" spans="1:4">
      <c r="A53" s="302" t="s">
        <v>730</v>
      </c>
      <c r="B53" s="218"/>
      <c r="C53" s="218"/>
      <c r="D53" s="303"/>
    </row>
    <row r="54" s="142" customFormat="1" ht="25.15" customHeight="1" spans="1:4">
      <c r="A54" s="302" t="s">
        <v>731</v>
      </c>
      <c r="B54" s="218"/>
      <c r="C54" s="218"/>
      <c r="D54" s="303"/>
    </row>
    <row r="55" s="142" customFormat="1" ht="25.15" customHeight="1" spans="1:4">
      <c r="A55" s="302" t="s">
        <v>732</v>
      </c>
      <c r="B55" s="218"/>
      <c r="C55" s="218"/>
      <c r="D55" s="303"/>
    </row>
    <row r="56" s="142" customFormat="1" ht="25.15" customHeight="1" spans="1:4">
      <c r="A56" s="302" t="s">
        <v>733</v>
      </c>
      <c r="B56" s="218"/>
      <c r="C56" s="218"/>
      <c r="D56" s="303"/>
    </row>
    <row r="57" s="142" customFormat="1" ht="25.15" customHeight="1" spans="1:4">
      <c r="A57" s="302" t="s">
        <v>734</v>
      </c>
      <c r="B57" s="218"/>
      <c r="C57" s="218"/>
      <c r="D57" s="303"/>
    </row>
    <row r="58" s="142" customFormat="1" ht="25.15" customHeight="1" spans="1:4">
      <c r="A58" s="302" t="s">
        <v>735</v>
      </c>
      <c r="B58" s="218"/>
      <c r="C58" s="218"/>
      <c r="D58" s="303"/>
    </row>
    <row r="59" s="142" customFormat="1" ht="25.15" customHeight="1" spans="1:4">
      <c r="A59" s="302" t="s">
        <v>736</v>
      </c>
      <c r="B59" s="218"/>
      <c r="C59" s="218"/>
      <c r="D59" s="303"/>
    </row>
    <row r="60" s="142" customFormat="1" ht="25.15" customHeight="1" spans="1:4">
      <c r="A60" s="302" t="s">
        <v>737</v>
      </c>
      <c r="B60" s="218">
        <v>1113</v>
      </c>
      <c r="C60" s="218">
        <v>1113</v>
      </c>
      <c r="D60" s="303"/>
    </row>
    <row r="61" s="142" customFormat="1" ht="25.15" customHeight="1" spans="1:4">
      <c r="A61" s="302" t="s">
        <v>738</v>
      </c>
      <c r="B61" s="218"/>
      <c r="C61" s="218"/>
      <c r="D61" s="303"/>
    </row>
    <row r="62" s="142" customFormat="1" ht="25.15" customHeight="1" spans="1:4">
      <c r="A62" s="302" t="s">
        <v>739</v>
      </c>
      <c r="B62" s="218"/>
      <c r="C62" s="218"/>
      <c r="D62" s="303"/>
    </row>
    <row r="63" s="142" customFormat="1" ht="25.15" customHeight="1" spans="1:4">
      <c r="A63" s="302" t="s">
        <v>740</v>
      </c>
      <c r="B63" s="218">
        <v>971</v>
      </c>
      <c r="C63" s="218">
        <v>971</v>
      </c>
      <c r="D63" s="303"/>
    </row>
    <row r="64" s="142" customFormat="1" ht="25.15" customHeight="1" spans="1:4">
      <c r="A64" s="302" t="s">
        <v>741</v>
      </c>
      <c r="B64" s="218"/>
      <c r="C64" s="218"/>
      <c r="D64" s="303"/>
    </row>
    <row r="65" s="142" customFormat="1" ht="25.15" customHeight="1" spans="1:4">
      <c r="A65" s="302" t="s">
        <v>742</v>
      </c>
      <c r="B65" s="218">
        <v>961</v>
      </c>
      <c r="C65" s="218">
        <v>961</v>
      </c>
      <c r="D65" s="303"/>
    </row>
    <row r="66" s="142" customFormat="1" ht="25.15" customHeight="1" spans="1:4">
      <c r="A66" s="302" t="s">
        <v>743</v>
      </c>
      <c r="B66" s="218"/>
      <c r="C66" s="218"/>
      <c r="D66" s="303"/>
    </row>
    <row r="67" s="142" customFormat="1" ht="25.15" customHeight="1" spans="1:4">
      <c r="A67" s="302" t="s">
        <v>744</v>
      </c>
      <c r="B67" s="218">
        <v>961</v>
      </c>
      <c r="C67" s="218">
        <v>961</v>
      </c>
      <c r="D67" s="308"/>
    </row>
    <row r="68" s="142" customFormat="1" ht="25.15" customHeight="1" spans="1:4">
      <c r="A68" s="309" t="s">
        <v>745</v>
      </c>
      <c r="B68" s="310"/>
      <c r="C68" s="310"/>
      <c r="D68" s="311"/>
    </row>
    <row r="69" s="142" customFormat="1" ht="25.15" customHeight="1" spans="1:4">
      <c r="A69" s="312" t="s">
        <v>746</v>
      </c>
      <c r="B69" s="29">
        <v>238</v>
      </c>
      <c r="C69" s="29">
        <v>238</v>
      </c>
      <c r="D69" s="313"/>
    </row>
    <row r="70" s="142" customFormat="1" ht="25.15" customHeight="1" spans="1:4">
      <c r="A70" s="312" t="s">
        <v>747</v>
      </c>
      <c r="B70" s="29">
        <v>238</v>
      </c>
      <c r="C70" s="29">
        <v>238</v>
      </c>
      <c r="D70" s="313"/>
    </row>
    <row r="71" ht="25.15" customHeight="1" spans="1:4">
      <c r="A71" s="312" t="s">
        <v>748</v>
      </c>
      <c r="B71" s="29"/>
      <c r="C71" s="29"/>
      <c r="D71" s="314"/>
    </row>
    <row r="72" ht="25.15" customHeight="1" spans="1:4">
      <c r="A72" s="312" t="s">
        <v>749</v>
      </c>
      <c r="B72" s="29">
        <v>82</v>
      </c>
      <c r="C72" s="29">
        <v>82</v>
      </c>
      <c r="D72" s="314"/>
    </row>
    <row r="73" ht="25.15" customHeight="1" spans="1:4">
      <c r="A73" s="315" t="s">
        <v>750</v>
      </c>
      <c r="B73" s="316"/>
      <c r="C73" s="316"/>
      <c r="D73" s="225"/>
    </row>
    <row r="74" ht="25.15" customHeight="1" spans="1:4">
      <c r="A74" s="302" t="s">
        <v>751</v>
      </c>
      <c r="B74" s="317"/>
      <c r="C74" s="317"/>
      <c r="D74" s="225"/>
    </row>
    <row r="75" ht="25.15" customHeight="1" spans="1:4">
      <c r="A75" s="302" t="s">
        <v>752</v>
      </c>
      <c r="B75" s="317">
        <v>72</v>
      </c>
      <c r="C75" s="317">
        <v>72</v>
      </c>
      <c r="D75" s="225"/>
    </row>
    <row r="76" ht="25.15" customHeight="1" spans="1:4">
      <c r="A76" s="302" t="s">
        <v>753</v>
      </c>
      <c r="B76" s="218"/>
      <c r="C76" s="218"/>
      <c r="D76" s="225"/>
    </row>
    <row r="77" ht="25.15" customHeight="1" spans="1:4">
      <c r="A77" s="302" t="s">
        <v>754</v>
      </c>
      <c r="B77" s="218"/>
      <c r="C77" s="218"/>
      <c r="D77" s="225"/>
    </row>
    <row r="78" ht="25.15" customHeight="1" spans="1:4">
      <c r="A78" s="302" t="s">
        <v>755</v>
      </c>
      <c r="B78" s="218"/>
      <c r="C78" s="218"/>
      <c r="D78" s="225"/>
    </row>
    <row r="79" ht="25.15" customHeight="1" spans="1:4">
      <c r="A79" s="302" t="s">
        <v>756</v>
      </c>
      <c r="B79" s="218"/>
      <c r="C79" s="218"/>
      <c r="D79" s="225"/>
    </row>
    <row r="80" ht="25.15" customHeight="1" spans="1:4">
      <c r="A80" s="302" t="s">
        <v>757</v>
      </c>
      <c r="B80" s="218"/>
      <c r="C80" s="218"/>
      <c r="D80" s="225"/>
    </row>
    <row r="81" ht="25.15" customHeight="1" spans="1:4">
      <c r="A81" s="302" t="s">
        <v>758</v>
      </c>
      <c r="B81" s="218"/>
      <c r="C81" s="218"/>
      <c r="D81" s="225"/>
    </row>
    <row r="82" ht="25.15" customHeight="1" spans="1:4">
      <c r="A82" s="302" t="s">
        <v>759</v>
      </c>
      <c r="B82" s="218"/>
      <c r="C82" s="218"/>
      <c r="D82" s="225"/>
    </row>
    <row r="83" ht="25.15" customHeight="1" spans="1:4">
      <c r="A83" s="302" t="s">
        <v>760</v>
      </c>
      <c r="B83" s="218"/>
      <c r="C83" s="218"/>
      <c r="D83" s="225"/>
    </row>
    <row r="84" ht="25.15" customHeight="1" spans="1:4">
      <c r="A84" s="302" t="s">
        <v>761</v>
      </c>
      <c r="B84" s="218"/>
      <c r="C84" s="218"/>
      <c r="D84" s="225"/>
    </row>
    <row r="85" ht="25.15" customHeight="1" spans="1:4">
      <c r="A85" s="302" t="s">
        <v>762</v>
      </c>
      <c r="B85" s="218"/>
      <c r="C85" s="218"/>
      <c r="D85" s="225"/>
    </row>
    <row r="86" ht="25.15" customHeight="1" spans="1:4">
      <c r="A86" s="302" t="s">
        <v>763</v>
      </c>
      <c r="B86" s="218"/>
      <c r="C86" s="218"/>
      <c r="D86" s="225"/>
    </row>
    <row r="87" ht="25.15" customHeight="1" spans="1:4">
      <c r="A87" s="302" t="s">
        <v>764</v>
      </c>
      <c r="B87" s="218"/>
      <c r="C87" s="218"/>
      <c r="D87" s="225"/>
    </row>
    <row r="88" ht="25.15" customHeight="1" spans="1:4">
      <c r="A88" s="302" t="s">
        <v>765</v>
      </c>
      <c r="B88" s="218"/>
      <c r="C88" s="218"/>
      <c r="D88" s="225"/>
    </row>
    <row r="89" ht="25.15" customHeight="1" spans="1:4">
      <c r="A89" s="302" t="s">
        <v>766</v>
      </c>
      <c r="B89" s="218"/>
      <c r="C89" s="218"/>
      <c r="D89" s="225"/>
    </row>
    <row r="90" ht="25.15" customHeight="1" spans="1:4">
      <c r="A90" s="302" t="s">
        <v>767</v>
      </c>
      <c r="B90" s="218"/>
      <c r="C90" s="218"/>
      <c r="D90" s="225"/>
    </row>
    <row r="91" ht="25.15" customHeight="1" spans="1:4">
      <c r="A91" s="302" t="s">
        <v>768</v>
      </c>
      <c r="B91" s="218"/>
      <c r="C91" s="218"/>
      <c r="D91" s="225"/>
    </row>
    <row r="92" ht="25.15" customHeight="1" spans="1:4">
      <c r="A92" s="302" t="s">
        <v>769</v>
      </c>
      <c r="B92" s="218"/>
      <c r="C92" s="218"/>
      <c r="D92" s="225"/>
    </row>
  </sheetData>
  <mergeCells count="1">
    <mergeCell ref="A2:D2"/>
  </mergeCells>
  <printOptions horizontalCentered="1"/>
  <pageMargins left="0.751388888888889" right="0.751388888888889" top="0.393055555555556" bottom="0.275" header="0.196527777777778" footer="0.196527777777778"/>
  <pageSetup paperSize="9" orientation="landscape" horizontalDpi="600" vertic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E28"/>
  <sheetViews>
    <sheetView showZeros="0" zoomScaleSheetLayoutView="60" workbookViewId="0">
      <pane xSplit="1" ySplit="4" topLeftCell="B14" activePane="bottomRight" state="frozen"/>
      <selection/>
      <selection pane="topRight"/>
      <selection pane="bottomLeft"/>
      <selection pane="bottomRight" activeCell="F25" sqref="F25"/>
    </sheetView>
  </sheetViews>
  <sheetFormatPr defaultColWidth="13.75" defaultRowHeight="24" customHeight="1" outlineLevelCol="4"/>
  <cols>
    <col min="1" max="1" width="47.875" customWidth="1"/>
    <col min="2" max="3" width="15.75" style="19" customWidth="1"/>
    <col min="4" max="4" width="15.75" style="278" customWidth="1"/>
    <col min="5" max="5" width="15.75" customWidth="1"/>
  </cols>
  <sheetData>
    <row r="1" ht="28.9" customHeight="1" spans="1:1">
      <c r="A1" s="20" t="s">
        <v>0</v>
      </c>
    </row>
    <row r="2" ht="30" customHeight="1" spans="1:5">
      <c r="A2" s="21" t="s">
        <v>770</v>
      </c>
      <c r="B2" s="22"/>
      <c r="C2" s="22"/>
      <c r="D2" s="264"/>
      <c r="E2" s="21"/>
    </row>
    <row r="3" ht="18" customHeight="1" spans="1:5">
      <c r="A3" s="144" t="s">
        <v>771</v>
      </c>
      <c r="B3" s="279"/>
      <c r="C3" s="279"/>
      <c r="D3" s="280"/>
      <c r="E3" s="109" t="s">
        <v>33</v>
      </c>
    </row>
    <row r="4" ht="40.15" customHeight="1" spans="1:5">
      <c r="A4" s="81" t="s">
        <v>94</v>
      </c>
      <c r="B4" s="281" t="s">
        <v>772</v>
      </c>
      <c r="C4" s="282" t="s">
        <v>35</v>
      </c>
      <c r="D4" s="283" t="s">
        <v>773</v>
      </c>
      <c r="E4" s="81" t="s">
        <v>774</v>
      </c>
    </row>
    <row r="5" ht="25.15" customHeight="1" spans="1:5">
      <c r="A5" s="86" t="s">
        <v>775</v>
      </c>
      <c r="B5" s="217">
        <f>SUM(B6:B15)</f>
        <v>130798</v>
      </c>
      <c r="C5" s="217">
        <f>SUM(C6:C15)</f>
        <v>108150</v>
      </c>
      <c r="D5" s="284">
        <f>C5/B5*100</f>
        <v>82.6847505313537</v>
      </c>
      <c r="E5" s="285"/>
    </row>
    <row r="6" ht="25.15" customHeight="1" spans="1:5">
      <c r="A6" s="83" t="s">
        <v>776</v>
      </c>
      <c r="B6" s="217"/>
      <c r="C6" s="217"/>
      <c r="D6" s="284"/>
      <c r="E6" s="286"/>
    </row>
    <row r="7" ht="25.15" customHeight="1" spans="1:5">
      <c r="A7" s="83" t="s">
        <v>777</v>
      </c>
      <c r="B7" s="217"/>
      <c r="C7" s="217"/>
      <c r="D7" s="284"/>
      <c r="E7" s="286"/>
    </row>
    <row r="8" ht="25.15" customHeight="1" spans="1:5">
      <c r="A8" s="83" t="s">
        <v>778</v>
      </c>
      <c r="B8" s="217"/>
      <c r="C8" s="217"/>
      <c r="D8" s="284"/>
      <c r="E8" s="286"/>
    </row>
    <row r="9" ht="25.15" customHeight="1" spans="1:5">
      <c r="A9" s="83" t="s">
        <v>779</v>
      </c>
      <c r="B9" s="217">
        <v>130527</v>
      </c>
      <c r="C9" s="217">
        <v>108150</v>
      </c>
      <c r="D9" s="284">
        <f>C9/B9*100</f>
        <v>82.8564205106989</v>
      </c>
      <c r="E9" s="287"/>
    </row>
    <row r="10" ht="25.15" customHeight="1" spans="1:5">
      <c r="A10" s="83" t="s">
        <v>780</v>
      </c>
      <c r="B10" s="217"/>
      <c r="C10" s="217"/>
      <c r="D10" s="284"/>
      <c r="E10" s="287"/>
    </row>
    <row r="11" ht="25.15" customHeight="1" spans="1:5">
      <c r="A11" s="83" t="s">
        <v>781</v>
      </c>
      <c r="B11" s="217"/>
      <c r="C11" s="217"/>
      <c r="D11" s="284"/>
      <c r="E11" s="287"/>
    </row>
    <row r="12" ht="25.15" customHeight="1" spans="1:5">
      <c r="A12" s="83" t="s">
        <v>782</v>
      </c>
      <c r="B12" s="217"/>
      <c r="C12" s="217"/>
      <c r="D12" s="284"/>
      <c r="E12" s="287"/>
    </row>
    <row r="13" ht="25.15" customHeight="1" spans="1:5">
      <c r="A13" s="83" t="s">
        <v>783</v>
      </c>
      <c r="B13" s="217"/>
      <c r="C13" s="217"/>
      <c r="D13" s="284"/>
      <c r="E13" s="287"/>
    </row>
    <row r="14" s="142" customFormat="1" ht="25.15" customHeight="1" spans="1:5">
      <c r="A14" s="83" t="s">
        <v>784</v>
      </c>
      <c r="B14" s="217"/>
      <c r="C14" s="217"/>
      <c r="D14" s="284"/>
      <c r="E14" s="287"/>
    </row>
    <row r="15" ht="25.15" customHeight="1" spans="1:5">
      <c r="A15" s="83" t="s">
        <v>785</v>
      </c>
      <c r="B15" s="217">
        <v>271</v>
      </c>
      <c r="C15" s="217"/>
      <c r="D15" s="284">
        <f>C15/B15*100</f>
        <v>0</v>
      </c>
      <c r="E15" s="287"/>
    </row>
    <row r="16" ht="25.15" customHeight="1" spans="1:5">
      <c r="A16" s="86" t="s">
        <v>786</v>
      </c>
      <c r="B16" s="217">
        <f>SUM(B17:B18)</f>
        <v>0</v>
      </c>
      <c r="C16" s="217">
        <f>SUM(C17:C18)</f>
        <v>0</v>
      </c>
      <c r="D16" s="284"/>
      <c r="E16" s="288"/>
    </row>
    <row r="17" ht="25.15" customHeight="1" spans="1:5">
      <c r="A17" s="83" t="s">
        <v>787</v>
      </c>
      <c r="B17" s="217"/>
      <c r="C17" s="217"/>
      <c r="D17" s="284"/>
      <c r="E17" s="287"/>
    </row>
    <row r="18" ht="25.15" customHeight="1" spans="1:5">
      <c r="A18" s="83" t="s">
        <v>788</v>
      </c>
      <c r="B18" s="217"/>
      <c r="C18" s="217"/>
      <c r="D18" s="284"/>
      <c r="E18" s="287"/>
    </row>
    <row r="19" ht="25.15" customHeight="1" spans="1:5">
      <c r="A19" s="156" t="s">
        <v>789</v>
      </c>
      <c r="B19" s="289">
        <f>B5+B16</f>
        <v>130798</v>
      </c>
      <c r="C19" s="289">
        <f>C5+C16</f>
        <v>108150</v>
      </c>
      <c r="D19" s="284">
        <f>C19/B19*100</f>
        <v>82.6847505313537</v>
      </c>
      <c r="E19" s="287"/>
    </row>
    <row r="20" ht="25.15" customHeight="1" spans="1:5">
      <c r="A20" s="290"/>
      <c r="B20" s="291"/>
      <c r="C20" s="217"/>
      <c r="D20" s="284"/>
      <c r="E20" s="292"/>
    </row>
    <row r="21" ht="25.15" customHeight="1" spans="1:5">
      <c r="A21" s="151" t="s">
        <v>790</v>
      </c>
      <c r="B21" s="293">
        <f>SUM(B22:B23)</f>
        <v>29312</v>
      </c>
      <c r="C21" s="293">
        <f>SUM(C22:C23)</f>
        <v>738</v>
      </c>
      <c r="D21" s="284">
        <f>C21/B21*100</f>
        <v>2.51774017467249</v>
      </c>
      <c r="E21" s="294"/>
    </row>
    <row r="22" ht="25.15" customHeight="1" spans="1:5">
      <c r="A22" s="295" t="s">
        <v>791</v>
      </c>
      <c r="B22" s="293">
        <v>29312</v>
      </c>
      <c r="C22" s="217">
        <v>738</v>
      </c>
      <c r="D22" s="284">
        <f>C22/B22*100</f>
        <v>2.51774017467249</v>
      </c>
      <c r="E22" s="294"/>
    </row>
    <row r="23" ht="25.15" customHeight="1" spans="1:5">
      <c r="A23" s="295" t="s">
        <v>792</v>
      </c>
      <c r="B23" s="296"/>
      <c r="C23" s="217"/>
      <c r="D23" s="284"/>
      <c r="E23" s="140"/>
    </row>
    <row r="24" ht="25.15" customHeight="1" spans="1:5">
      <c r="A24" s="297" t="s">
        <v>793</v>
      </c>
      <c r="B24" s="296">
        <v>33608</v>
      </c>
      <c r="C24" s="217">
        <v>18476</v>
      </c>
      <c r="D24" s="284">
        <f>C24/B24*100</f>
        <v>54.9750059509641</v>
      </c>
      <c r="E24" s="140"/>
    </row>
    <row r="25" ht="25.15" customHeight="1" spans="1:5">
      <c r="A25" s="297" t="s">
        <v>794</v>
      </c>
      <c r="B25" s="296">
        <v>5144</v>
      </c>
      <c r="C25" s="217"/>
      <c r="D25" s="284">
        <f>C25/B25*100</f>
        <v>0</v>
      </c>
      <c r="E25" s="140"/>
    </row>
    <row r="26" ht="25.15" customHeight="1" spans="1:5">
      <c r="A26" s="298" t="s">
        <v>795</v>
      </c>
      <c r="B26" s="217">
        <v>49461</v>
      </c>
      <c r="C26" s="217">
        <v>49412</v>
      </c>
      <c r="D26" s="284">
        <f>C26/B26*100</f>
        <v>99.9009320474717</v>
      </c>
      <c r="E26" s="140"/>
    </row>
    <row r="27" ht="25.15" customHeight="1" spans="1:5">
      <c r="A27" s="295" t="s">
        <v>796</v>
      </c>
      <c r="B27" s="217"/>
      <c r="C27" s="217"/>
      <c r="D27" s="284"/>
      <c r="E27" s="140"/>
    </row>
    <row r="28" ht="25.15" customHeight="1" spans="1:5">
      <c r="A28" s="147" t="s">
        <v>797</v>
      </c>
      <c r="B28" s="299">
        <f>B19+B21+B24+B25+B26</f>
        <v>248323</v>
      </c>
      <c r="C28" s="299">
        <f>C19+C21+C24+C25+C26</f>
        <v>176776</v>
      </c>
      <c r="D28" s="284">
        <f>C28/B28*100</f>
        <v>71.187928625218</v>
      </c>
      <c r="E28" s="294"/>
    </row>
  </sheetData>
  <mergeCells count="1">
    <mergeCell ref="A2:E2"/>
  </mergeCells>
  <printOptions horizontalCentered="1"/>
  <pageMargins left="0.751388888888889" right="0.751388888888889" top="0.786805555555556" bottom="0.786805555555556" header="0.5" footer="0.5"/>
  <pageSetup paperSize="9" orientation="landscape" horizontalDpi="600" vertic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26"/>
  <sheetViews>
    <sheetView showZeros="0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J16" sqref="J16"/>
    </sheetView>
  </sheetViews>
  <sheetFormatPr defaultColWidth="13.75" defaultRowHeight="24" customHeight="1" outlineLevelCol="7"/>
  <cols>
    <col min="1" max="1" width="32" style="142" customWidth="1"/>
    <col min="2" max="2" width="12.75" style="261" customWidth="1"/>
    <col min="3" max="3" width="14" style="261" customWidth="1"/>
    <col min="4" max="4" width="14.625" style="261" customWidth="1"/>
    <col min="5" max="6" width="12.625" style="261" customWidth="1"/>
    <col min="7" max="7" width="10.75" style="262" customWidth="1"/>
    <col min="8" max="8" width="11.5" style="142" customWidth="1"/>
    <col min="9" max="16384" width="13.75" style="142"/>
  </cols>
  <sheetData>
    <row r="1" ht="28.9" customHeight="1" spans="1:1">
      <c r="A1" s="263" t="s">
        <v>0</v>
      </c>
    </row>
    <row r="2" ht="30" customHeight="1" spans="1:8">
      <c r="A2" s="21" t="s">
        <v>798</v>
      </c>
      <c r="B2" s="22"/>
      <c r="C2" s="22"/>
      <c r="D2" s="22"/>
      <c r="E2" s="22"/>
      <c r="F2" s="22"/>
      <c r="G2" s="264"/>
      <c r="H2" s="21"/>
    </row>
    <row r="3" ht="18" customHeight="1" spans="1:8">
      <c r="A3" s="144" t="s">
        <v>799</v>
      </c>
      <c r="B3" s="216"/>
      <c r="C3" s="216"/>
      <c r="D3" s="216"/>
      <c r="E3" s="265"/>
      <c r="F3" s="265"/>
      <c r="G3" s="266"/>
      <c r="H3" s="109" t="s">
        <v>33</v>
      </c>
    </row>
    <row r="4" ht="40.15" customHeight="1" spans="1:8">
      <c r="A4" s="110" t="s">
        <v>800</v>
      </c>
      <c r="B4" s="267" t="s">
        <v>96</v>
      </c>
      <c r="C4" s="111" t="s">
        <v>233</v>
      </c>
      <c r="D4" s="111" t="s">
        <v>801</v>
      </c>
      <c r="E4" s="111" t="s">
        <v>802</v>
      </c>
      <c r="F4" s="267" t="s">
        <v>803</v>
      </c>
      <c r="G4" s="268" t="s">
        <v>804</v>
      </c>
      <c r="H4" s="110" t="s">
        <v>774</v>
      </c>
    </row>
    <row r="5" ht="25.15" customHeight="1" spans="1:8">
      <c r="A5" s="83" t="s">
        <v>805</v>
      </c>
      <c r="B5" s="257">
        <f>SUM(C5:E5)</f>
        <v>0</v>
      </c>
      <c r="C5" s="257"/>
      <c r="D5" s="257"/>
      <c r="E5" s="258"/>
      <c r="F5" s="258"/>
      <c r="G5" s="269"/>
      <c r="H5" s="270"/>
    </row>
    <row r="6" ht="25.15" customHeight="1" spans="1:8">
      <c r="A6" s="86" t="s">
        <v>806</v>
      </c>
      <c r="B6" s="257">
        <f t="shared" ref="B6:B18" si="0">SUM(C6:E6)</f>
        <v>2111</v>
      </c>
      <c r="C6" s="257"/>
      <c r="D6" s="257"/>
      <c r="E6" s="258">
        <v>2111</v>
      </c>
      <c r="F6" s="258"/>
      <c r="G6" s="269"/>
      <c r="H6" s="270"/>
    </row>
    <row r="7" ht="25.15" customHeight="1" spans="1:8">
      <c r="A7" s="83" t="s">
        <v>807</v>
      </c>
      <c r="B7" s="257">
        <f t="shared" si="0"/>
        <v>117349</v>
      </c>
      <c r="C7" s="257">
        <v>101258</v>
      </c>
      <c r="D7" s="257"/>
      <c r="E7" s="258">
        <v>16091</v>
      </c>
      <c r="F7" s="257">
        <v>154337</v>
      </c>
      <c r="G7" s="269">
        <f>B7/F7*100</f>
        <v>76.0342626849038</v>
      </c>
      <c r="H7" s="270"/>
    </row>
    <row r="8" ht="25.15" customHeight="1" spans="1:8">
      <c r="A8" s="83" t="s">
        <v>808</v>
      </c>
      <c r="B8" s="257">
        <f t="shared" si="0"/>
        <v>762</v>
      </c>
      <c r="C8" s="257">
        <v>703</v>
      </c>
      <c r="D8" s="257"/>
      <c r="E8" s="258">
        <v>59</v>
      </c>
      <c r="F8" s="257">
        <v>248</v>
      </c>
      <c r="G8" s="269">
        <f>B8/F8*100</f>
        <v>307.258064516129</v>
      </c>
      <c r="H8" s="270"/>
    </row>
    <row r="9" ht="25.15" customHeight="1" spans="1:8">
      <c r="A9" s="83" t="s">
        <v>809</v>
      </c>
      <c r="B9" s="257">
        <f t="shared" si="0"/>
        <v>0</v>
      </c>
      <c r="C9" s="257"/>
      <c r="D9" s="257"/>
      <c r="E9" s="258"/>
      <c r="F9" s="257"/>
      <c r="G9" s="269"/>
      <c r="H9" s="270"/>
    </row>
    <row r="10" ht="25.15" customHeight="1" spans="1:8">
      <c r="A10" s="83" t="s">
        <v>810</v>
      </c>
      <c r="B10" s="257">
        <f t="shared" si="0"/>
        <v>157</v>
      </c>
      <c r="C10" s="257"/>
      <c r="D10" s="257"/>
      <c r="E10" s="258">
        <v>157</v>
      </c>
      <c r="F10" s="257"/>
      <c r="G10" s="269"/>
      <c r="H10" s="270"/>
    </row>
    <row r="11" ht="25.15" customHeight="1" spans="1:8">
      <c r="A11" s="83" t="s">
        <v>811</v>
      </c>
      <c r="B11" s="257">
        <f t="shared" si="0"/>
        <v>48733</v>
      </c>
      <c r="C11" s="257">
        <v>35</v>
      </c>
      <c r="D11" s="257">
        <v>48640</v>
      </c>
      <c r="E11" s="258">
        <v>58</v>
      </c>
      <c r="F11" s="257">
        <v>4054</v>
      </c>
      <c r="G11" s="269">
        <f>B11/F11*100</f>
        <v>1202.0966946226</v>
      </c>
      <c r="H11" s="270"/>
    </row>
    <row r="12" ht="25.15" customHeight="1" spans="1:8">
      <c r="A12" s="83" t="s">
        <v>812</v>
      </c>
      <c r="B12" s="257">
        <f t="shared" si="0"/>
        <v>6892</v>
      </c>
      <c r="C12" s="257">
        <v>6892</v>
      </c>
      <c r="D12" s="257"/>
      <c r="E12" s="258"/>
      <c r="F12" s="257">
        <v>5870</v>
      </c>
      <c r="G12" s="269">
        <f>B12/F12*100</f>
        <v>117.410562180579</v>
      </c>
      <c r="H12" s="270"/>
    </row>
    <row r="13" ht="25.15" customHeight="1" spans="1:8">
      <c r="A13" s="83" t="s">
        <v>813</v>
      </c>
      <c r="B13" s="257">
        <f t="shared" si="0"/>
        <v>0</v>
      </c>
      <c r="C13" s="257"/>
      <c r="D13" s="257"/>
      <c r="E13" s="258"/>
      <c r="F13" s="257"/>
      <c r="G13" s="269"/>
      <c r="H13" s="270"/>
    </row>
    <row r="14" ht="25.15" customHeight="1" spans="1:8">
      <c r="A14" s="156" t="s">
        <v>814</v>
      </c>
      <c r="B14" s="257">
        <f t="shared" si="0"/>
        <v>176004</v>
      </c>
      <c r="C14" s="271">
        <f>SUM(C5:C13)</f>
        <v>108888</v>
      </c>
      <c r="D14" s="271">
        <f>SUM(D5:D13)</f>
        <v>48640</v>
      </c>
      <c r="E14" s="271">
        <f>SUM(E5:E13)</f>
        <v>18476</v>
      </c>
      <c r="F14" s="271">
        <f>SUM(F5:F13)</f>
        <v>164509</v>
      </c>
      <c r="G14" s="269">
        <f>B14/F14*100</f>
        <v>106.987459652663</v>
      </c>
      <c r="H14" s="272"/>
    </row>
    <row r="15" ht="25.15" customHeight="1" spans="1:8">
      <c r="A15" s="151" t="s">
        <v>815</v>
      </c>
      <c r="B15" s="257">
        <f t="shared" si="0"/>
        <v>0</v>
      </c>
      <c r="C15" s="273"/>
      <c r="D15" s="273"/>
      <c r="E15" s="273"/>
      <c r="F15" s="273"/>
      <c r="G15" s="269"/>
      <c r="H15" s="272"/>
    </row>
    <row r="16" ht="25.15" customHeight="1" spans="1:8">
      <c r="A16" s="83" t="s">
        <v>816</v>
      </c>
      <c r="B16" s="257">
        <f t="shared" si="0"/>
        <v>0</v>
      </c>
      <c r="C16" s="257"/>
      <c r="D16" s="257"/>
      <c r="E16" s="257"/>
      <c r="F16" s="257"/>
      <c r="G16" s="269"/>
      <c r="H16" s="270"/>
    </row>
    <row r="17" ht="25.15" customHeight="1" spans="1:8">
      <c r="A17" s="83" t="s">
        <v>817</v>
      </c>
      <c r="B17" s="257">
        <f t="shared" si="0"/>
        <v>0</v>
      </c>
      <c r="C17" s="257"/>
      <c r="D17" s="257"/>
      <c r="E17" s="257"/>
      <c r="F17" s="257"/>
      <c r="G17" s="269"/>
      <c r="H17" s="270"/>
    </row>
    <row r="18" ht="25.15" customHeight="1" spans="1:8">
      <c r="A18" s="83" t="s">
        <v>818</v>
      </c>
      <c r="B18" s="257">
        <f t="shared" si="0"/>
        <v>772</v>
      </c>
      <c r="C18" s="257"/>
      <c r="D18" s="257">
        <v>772</v>
      </c>
      <c r="E18" s="257"/>
      <c r="F18" s="257"/>
      <c r="G18" s="269"/>
      <c r="H18" s="270"/>
    </row>
    <row r="19" ht="25.15" customHeight="1" spans="1:8">
      <c r="A19" s="156" t="s">
        <v>819</v>
      </c>
      <c r="B19" s="274">
        <f>B14+B15+B18</f>
        <v>176776</v>
      </c>
      <c r="C19" s="274">
        <f>C14+C15+C18</f>
        <v>108888</v>
      </c>
      <c r="D19" s="274">
        <f>D14+D15+D18</f>
        <v>49412</v>
      </c>
      <c r="E19" s="274">
        <f>E14+E15+E18</f>
        <v>18476</v>
      </c>
      <c r="F19" s="274">
        <f>F14+F15+F18</f>
        <v>164509</v>
      </c>
      <c r="G19" s="269">
        <f>B19/F19*100</f>
        <v>107.456734889884</v>
      </c>
      <c r="H19" s="275"/>
    </row>
    <row r="20" customHeight="1" spans="2:7">
      <c r="B20" s="276"/>
      <c r="C20" s="276"/>
      <c r="D20" s="276"/>
      <c r="E20" s="276"/>
      <c r="F20" s="276"/>
      <c r="G20" s="277"/>
    </row>
    <row r="21" customHeight="1" spans="2:7">
      <c r="B21" s="276"/>
      <c r="C21" s="276"/>
      <c r="D21" s="276"/>
      <c r="E21" s="276"/>
      <c r="F21" s="276"/>
      <c r="G21" s="277"/>
    </row>
    <row r="22" customHeight="1" spans="2:7">
      <c r="B22" s="276"/>
      <c r="C22" s="276"/>
      <c r="D22" s="276"/>
      <c r="E22" s="276"/>
      <c r="F22" s="276"/>
      <c r="G22" s="277"/>
    </row>
    <row r="23" customHeight="1" spans="2:7">
      <c r="B23" s="276"/>
      <c r="C23" s="276"/>
      <c r="D23" s="276"/>
      <c r="E23" s="276"/>
      <c r="F23" s="276"/>
      <c r="G23" s="277"/>
    </row>
    <row r="24" customHeight="1" spans="2:7">
      <c r="B24" s="276"/>
      <c r="C24" s="276"/>
      <c r="D24" s="276"/>
      <c r="E24" s="276"/>
      <c r="F24" s="276"/>
      <c r="G24" s="277"/>
    </row>
    <row r="25" customHeight="1" spans="2:7">
      <c r="B25" s="276"/>
      <c r="C25" s="276"/>
      <c r="D25" s="276"/>
      <c r="E25" s="276"/>
      <c r="F25" s="276"/>
      <c r="G25" s="277"/>
    </row>
    <row r="26" customHeight="1" spans="2:7">
      <c r="B26" s="276"/>
      <c r="C26" s="276"/>
      <c r="D26" s="276"/>
      <c r="E26" s="276"/>
      <c r="F26" s="276"/>
      <c r="G26" s="277"/>
    </row>
  </sheetData>
  <mergeCells count="1">
    <mergeCell ref="A2:H2"/>
  </mergeCells>
  <printOptions horizontalCentered="1"/>
  <pageMargins left="0.751388888888889" right="0.590277777777778" top="0.786805555555556" bottom="0.786805555555556" header="0.5" footer="0.5"/>
  <pageSetup paperSize="9" orientation="landscape" horizontalDpi="600" vertic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showZeros="0" zoomScaleSheetLayoutView="60" workbookViewId="0">
      <pane xSplit="2" ySplit="4" topLeftCell="C51" activePane="bottomRight" state="frozen"/>
      <selection/>
      <selection pane="topRight"/>
      <selection pane="bottomLeft"/>
      <selection pane="bottomRight" activeCell="B44" sqref="B44"/>
    </sheetView>
  </sheetViews>
  <sheetFormatPr defaultColWidth="13.75" defaultRowHeight="24" customHeight="1" outlineLevelCol="6"/>
  <cols>
    <col min="1" max="1" width="48.25" style="242" customWidth="1"/>
    <col min="2" max="2" width="15.875" style="243" customWidth="1"/>
    <col min="3" max="6" width="13.25" style="243" customWidth="1"/>
    <col min="7" max="7" width="13.25" style="242" customWidth="1"/>
    <col min="8" max="16384" width="13.75" style="242"/>
  </cols>
  <sheetData>
    <row r="1" ht="28.9" customHeight="1" spans="1:1">
      <c r="A1" s="244" t="s">
        <v>0</v>
      </c>
    </row>
    <row r="2" ht="30" customHeight="1" spans="1:7">
      <c r="A2" s="162" t="s">
        <v>820</v>
      </c>
      <c r="B2" s="163"/>
      <c r="C2" s="163"/>
      <c r="D2" s="163"/>
      <c r="E2" s="163"/>
      <c r="F2" s="163"/>
      <c r="G2" s="162"/>
    </row>
    <row r="3" ht="18" customHeight="1" spans="1:7">
      <c r="A3" s="227" t="s">
        <v>821</v>
      </c>
      <c r="B3" s="228"/>
      <c r="C3" s="228"/>
      <c r="D3" s="245"/>
      <c r="E3" s="228"/>
      <c r="F3" s="246"/>
      <c r="G3" s="230" t="s">
        <v>33</v>
      </c>
    </row>
    <row r="4" ht="60" customHeight="1" spans="1:7">
      <c r="A4" s="247" t="s">
        <v>800</v>
      </c>
      <c r="B4" s="248" t="s">
        <v>96</v>
      </c>
      <c r="C4" s="248" t="s">
        <v>822</v>
      </c>
      <c r="D4" s="248" t="s">
        <v>823</v>
      </c>
      <c r="E4" s="248" t="s">
        <v>801</v>
      </c>
      <c r="F4" s="248" t="s">
        <v>204</v>
      </c>
      <c r="G4" s="247" t="s">
        <v>774</v>
      </c>
    </row>
    <row r="5" ht="25.15" customHeight="1" spans="1:7">
      <c r="A5" s="249" t="s">
        <v>814</v>
      </c>
      <c r="B5" s="250">
        <f>B6+B9+B12+B23+B29+B41+B44+B58+B62</f>
        <v>176004</v>
      </c>
      <c r="C5" s="250">
        <f>C6+C9+C12+C23+C29+C41+C44+C58+C62</f>
        <v>108150</v>
      </c>
      <c r="D5" s="250">
        <f>D6+D9+D12+D23+D29+D41+D44+D58+D62</f>
        <v>108888</v>
      </c>
      <c r="E5" s="250">
        <f>E6+E9+E12+E23+E29+E41+E44+E58+E62</f>
        <v>48640</v>
      </c>
      <c r="F5" s="250">
        <f>F6+F9+F12+F23+F29+F41+F44+F58+F62</f>
        <v>18476</v>
      </c>
      <c r="G5" s="251"/>
    </row>
    <row r="6" ht="25.15" customHeight="1" spans="1:7">
      <c r="A6" s="252" t="s">
        <v>805</v>
      </c>
      <c r="B6" s="253">
        <v>0</v>
      </c>
      <c r="C6" s="253"/>
      <c r="D6" s="253"/>
      <c r="E6" s="253"/>
      <c r="F6" s="254"/>
      <c r="G6" s="255"/>
    </row>
    <row r="7" ht="25.15" customHeight="1" spans="1:7">
      <c r="A7" s="256" t="s">
        <v>824</v>
      </c>
      <c r="B7" s="253">
        <v>0</v>
      </c>
      <c r="C7" s="253"/>
      <c r="D7" s="253"/>
      <c r="E7" s="253"/>
      <c r="F7" s="253"/>
      <c r="G7" s="255"/>
    </row>
    <row r="8" ht="25.15" customHeight="1" spans="1:7">
      <c r="A8" s="256" t="s">
        <v>825</v>
      </c>
      <c r="B8" s="253">
        <v>0</v>
      </c>
      <c r="C8" s="253"/>
      <c r="D8" s="253"/>
      <c r="E8" s="253"/>
      <c r="F8" s="254"/>
      <c r="G8" s="255"/>
    </row>
    <row r="9" ht="25.15" customHeight="1" spans="1:7">
      <c r="A9" s="256" t="s">
        <v>806</v>
      </c>
      <c r="B9" s="253">
        <f>B10</f>
        <v>2111</v>
      </c>
      <c r="C9" s="253"/>
      <c r="D9" s="253"/>
      <c r="E9" s="253"/>
      <c r="F9" s="253">
        <v>2111</v>
      </c>
      <c r="G9" s="251"/>
    </row>
    <row r="10" ht="25.15" customHeight="1" spans="1:7">
      <c r="A10" s="256" t="s">
        <v>826</v>
      </c>
      <c r="B10" s="253">
        <f>B11</f>
        <v>2111</v>
      </c>
      <c r="C10" s="253"/>
      <c r="D10" s="253"/>
      <c r="E10" s="253"/>
      <c r="F10" s="253">
        <v>2111</v>
      </c>
      <c r="G10" s="251"/>
    </row>
    <row r="11" ht="25.15" customHeight="1" spans="1:7">
      <c r="A11" s="256" t="s">
        <v>827</v>
      </c>
      <c r="B11" s="253">
        <v>2111</v>
      </c>
      <c r="C11" s="253"/>
      <c r="D11" s="253"/>
      <c r="E11" s="253"/>
      <c r="F11" s="254">
        <v>2111</v>
      </c>
      <c r="G11" s="251"/>
    </row>
    <row r="12" ht="25.15" customHeight="1" spans="1:7">
      <c r="A12" s="256" t="s">
        <v>807</v>
      </c>
      <c r="B12" s="257">
        <f>B13+B16+B18+B19+B21</f>
        <v>117349</v>
      </c>
      <c r="C12" s="257">
        <f>C13+C16+C18+C19+C21</f>
        <v>101258</v>
      </c>
      <c r="D12" s="257">
        <f>D13+D16+D18+D19+D21</f>
        <v>101258</v>
      </c>
      <c r="E12" s="257">
        <f>E13</f>
        <v>0</v>
      </c>
      <c r="F12" s="257">
        <f>F13+F16+F18+F19+F21</f>
        <v>16091</v>
      </c>
      <c r="G12" s="251"/>
    </row>
    <row r="13" ht="25.15" customHeight="1" spans="1:7">
      <c r="A13" s="256" t="s">
        <v>828</v>
      </c>
      <c r="B13" s="257">
        <f>D13+E13+F13</f>
        <v>116073</v>
      </c>
      <c r="C13" s="257">
        <f>C14+C15</f>
        <v>101258</v>
      </c>
      <c r="D13" s="257">
        <f>D14+D15</f>
        <v>101258</v>
      </c>
      <c r="E13" s="257">
        <f>E14+E15</f>
        <v>0</v>
      </c>
      <c r="F13" s="257">
        <f>F14+F15</f>
        <v>14815</v>
      </c>
      <c r="G13" s="251"/>
    </row>
    <row r="14" ht="25.15" customHeight="1" spans="1:7">
      <c r="A14" s="256" t="s">
        <v>829</v>
      </c>
      <c r="B14" s="253">
        <v>0</v>
      </c>
      <c r="C14" s="253"/>
      <c r="D14" s="253"/>
      <c r="E14" s="253"/>
      <c r="F14" s="254"/>
      <c r="G14" s="251"/>
    </row>
    <row r="15" ht="25.15" customHeight="1" spans="1:7">
      <c r="A15" s="256" t="s">
        <v>830</v>
      </c>
      <c r="B15" s="257">
        <f t="shared" ref="B15:B22" si="0">D15+E15+F15</f>
        <v>116073</v>
      </c>
      <c r="C15" s="257">
        <v>101258</v>
      </c>
      <c r="D15" s="257">
        <v>101258</v>
      </c>
      <c r="E15" s="253"/>
      <c r="F15" s="258">
        <v>14815</v>
      </c>
      <c r="G15" s="251"/>
    </row>
    <row r="16" ht="25.15" customHeight="1" spans="1:7">
      <c r="A16" s="256" t="s">
        <v>831</v>
      </c>
      <c r="B16" s="257">
        <f t="shared" si="0"/>
        <v>4</v>
      </c>
      <c r="C16" s="257"/>
      <c r="D16" s="257"/>
      <c r="E16" s="253"/>
      <c r="F16" s="258">
        <f>F17</f>
        <v>4</v>
      </c>
      <c r="G16" s="251"/>
    </row>
    <row r="17" ht="25.15" customHeight="1" spans="1:7">
      <c r="A17" s="256" t="s">
        <v>832</v>
      </c>
      <c r="B17" s="257">
        <f t="shared" si="0"/>
        <v>4</v>
      </c>
      <c r="C17" s="257"/>
      <c r="D17" s="257"/>
      <c r="E17" s="253"/>
      <c r="F17" s="258">
        <v>4</v>
      </c>
      <c r="G17" s="251"/>
    </row>
    <row r="18" ht="25.15" customHeight="1" spans="1:7">
      <c r="A18" s="256" t="s">
        <v>833</v>
      </c>
      <c r="B18" s="257">
        <f t="shared" si="0"/>
        <v>844</v>
      </c>
      <c r="C18" s="257"/>
      <c r="D18" s="257"/>
      <c r="E18" s="253"/>
      <c r="F18" s="258">
        <v>844</v>
      </c>
      <c r="G18" s="251"/>
    </row>
    <row r="19" ht="25.15" customHeight="1" spans="1:7">
      <c r="A19" s="256" t="s">
        <v>834</v>
      </c>
      <c r="B19" s="257">
        <f t="shared" si="0"/>
        <v>20</v>
      </c>
      <c r="C19" s="257"/>
      <c r="D19" s="257"/>
      <c r="E19" s="253"/>
      <c r="F19" s="258">
        <f>F20</f>
        <v>20</v>
      </c>
      <c r="G19" s="251"/>
    </row>
    <row r="20" ht="25.15" customHeight="1" spans="1:7">
      <c r="A20" s="256" t="s">
        <v>835</v>
      </c>
      <c r="B20" s="257">
        <f t="shared" si="0"/>
        <v>20</v>
      </c>
      <c r="C20" s="257"/>
      <c r="D20" s="257"/>
      <c r="E20" s="253"/>
      <c r="F20" s="258">
        <v>20</v>
      </c>
      <c r="G20" s="251"/>
    </row>
    <row r="21" ht="25.15" customHeight="1" spans="1:7">
      <c r="A21" s="256" t="s">
        <v>836</v>
      </c>
      <c r="B21" s="257">
        <f t="shared" si="0"/>
        <v>408</v>
      </c>
      <c r="C21" s="257"/>
      <c r="D21" s="257"/>
      <c r="E21" s="253"/>
      <c r="F21" s="258">
        <f>F22</f>
        <v>408</v>
      </c>
      <c r="G21" s="251"/>
    </row>
    <row r="22" ht="25.15" customHeight="1" spans="1:7">
      <c r="A22" s="256" t="s">
        <v>837</v>
      </c>
      <c r="B22" s="257">
        <f t="shared" si="0"/>
        <v>408</v>
      </c>
      <c r="C22" s="257"/>
      <c r="D22" s="257"/>
      <c r="E22" s="253"/>
      <c r="F22" s="258">
        <v>408</v>
      </c>
      <c r="G22" s="251"/>
    </row>
    <row r="23" ht="25.15" customHeight="1" spans="1:7">
      <c r="A23" s="256" t="s">
        <v>808</v>
      </c>
      <c r="B23" s="253">
        <f>B24+B26</f>
        <v>762</v>
      </c>
      <c r="C23" s="253"/>
      <c r="D23" s="253">
        <f>D24+D26</f>
        <v>703</v>
      </c>
      <c r="E23" s="253"/>
      <c r="F23" s="258">
        <f>F24+F26</f>
        <v>59</v>
      </c>
      <c r="G23" s="251"/>
    </row>
    <row r="24" ht="25.15" customHeight="1" spans="1:7">
      <c r="A24" s="256" t="s">
        <v>838</v>
      </c>
      <c r="B24" s="253">
        <f>B25</f>
        <v>121</v>
      </c>
      <c r="C24" s="253"/>
      <c r="D24" s="253">
        <f>D25</f>
        <v>113</v>
      </c>
      <c r="E24" s="253"/>
      <c r="F24" s="253">
        <f>F25</f>
        <v>8</v>
      </c>
      <c r="G24" s="251"/>
    </row>
    <row r="25" ht="25.15" customHeight="1" spans="1:7">
      <c r="A25" s="256" t="s">
        <v>839</v>
      </c>
      <c r="B25" s="253">
        <f>D25+E25+F25</f>
        <v>121</v>
      </c>
      <c r="C25" s="253"/>
      <c r="D25" s="253">
        <v>113</v>
      </c>
      <c r="E25" s="253"/>
      <c r="F25" s="254">
        <v>8</v>
      </c>
      <c r="G25" s="251"/>
    </row>
    <row r="26" ht="25.15" customHeight="1" spans="1:7">
      <c r="A26" s="256" t="s">
        <v>840</v>
      </c>
      <c r="B26" s="253">
        <f>B27+B28</f>
        <v>641</v>
      </c>
      <c r="C26" s="253"/>
      <c r="D26" s="253">
        <f>D27+D28</f>
        <v>590</v>
      </c>
      <c r="E26" s="253"/>
      <c r="F26" s="254">
        <f>F27+F28</f>
        <v>51</v>
      </c>
      <c r="G26" s="251"/>
    </row>
    <row r="27" ht="25.15" customHeight="1" spans="1:7">
      <c r="A27" s="256" t="s">
        <v>841</v>
      </c>
      <c r="B27" s="253">
        <f>D27+E27+F27</f>
        <v>246</v>
      </c>
      <c r="C27" s="253"/>
      <c r="D27" s="253">
        <v>195</v>
      </c>
      <c r="E27" s="253"/>
      <c r="F27" s="254">
        <v>51</v>
      </c>
      <c r="G27" s="251"/>
    </row>
    <row r="28" ht="25.15" customHeight="1" spans="1:7">
      <c r="A28" s="256" t="s">
        <v>842</v>
      </c>
      <c r="B28" s="253">
        <f>D28+E28+F28</f>
        <v>395</v>
      </c>
      <c r="C28" s="253"/>
      <c r="D28" s="253">
        <v>395</v>
      </c>
      <c r="E28" s="253"/>
      <c r="F28" s="254"/>
      <c r="G28" s="251"/>
    </row>
    <row r="29" ht="25.15" customHeight="1" spans="1:7">
      <c r="A29" s="256" t="s">
        <v>809</v>
      </c>
      <c r="B29" s="253">
        <v>0</v>
      </c>
      <c r="C29" s="253"/>
      <c r="D29" s="253"/>
      <c r="E29" s="253"/>
      <c r="F29" s="253"/>
      <c r="G29" s="251"/>
    </row>
    <row r="30" ht="25.15" customHeight="1" spans="1:7">
      <c r="A30" s="256" t="s">
        <v>843</v>
      </c>
      <c r="B30" s="253">
        <v>0</v>
      </c>
      <c r="C30" s="253"/>
      <c r="D30" s="253"/>
      <c r="E30" s="253"/>
      <c r="F30" s="253"/>
      <c r="G30" s="251"/>
    </row>
    <row r="31" ht="25.15" customHeight="1" spans="1:7">
      <c r="A31" s="256" t="s">
        <v>844</v>
      </c>
      <c r="B31" s="253">
        <v>0</v>
      </c>
      <c r="C31" s="253"/>
      <c r="D31" s="253"/>
      <c r="E31" s="253"/>
      <c r="F31" s="254"/>
      <c r="G31" s="251"/>
    </row>
    <row r="32" ht="25.15" customHeight="1" spans="1:7">
      <c r="A32" s="256" t="s">
        <v>845</v>
      </c>
      <c r="B32" s="253">
        <v>0</v>
      </c>
      <c r="C32" s="253"/>
      <c r="D32" s="253"/>
      <c r="E32" s="253"/>
      <c r="F32" s="254"/>
      <c r="G32" s="251"/>
    </row>
    <row r="33" ht="25.15" customHeight="1" spans="1:7">
      <c r="A33" s="256" t="s">
        <v>846</v>
      </c>
      <c r="B33" s="253">
        <v>0</v>
      </c>
      <c r="C33" s="253"/>
      <c r="D33" s="253"/>
      <c r="E33" s="253"/>
      <c r="F33" s="254"/>
      <c r="G33" s="251"/>
    </row>
    <row r="34" ht="25.15" customHeight="1" spans="1:7">
      <c r="A34" s="256" t="s">
        <v>847</v>
      </c>
      <c r="B34" s="253">
        <v>0</v>
      </c>
      <c r="C34" s="253"/>
      <c r="D34" s="253"/>
      <c r="E34" s="253"/>
      <c r="F34" s="254"/>
      <c r="G34" s="251"/>
    </row>
    <row r="35" ht="25.15" customHeight="1" spans="1:7">
      <c r="A35" s="256" t="s">
        <v>848</v>
      </c>
      <c r="B35" s="253">
        <v>0</v>
      </c>
      <c r="C35" s="253"/>
      <c r="D35" s="253"/>
      <c r="E35" s="253"/>
      <c r="F35" s="253"/>
      <c r="G35" s="251"/>
    </row>
    <row r="36" ht="25.15" customHeight="1" spans="1:7">
      <c r="A36" s="256" t="s">
        <v>849</v>
      </c>
      <c r="B36" s="253">
        <v>0</v>
      </c>
      <c r="C36" s="253"/>
      <c r="D36" s="253"/>
      <c r="E36" s="253"/>
      <c r="F36" s="253"/>
      <c r="G36" s="251"/>
    </row>
    <row r="37" ht="25.15" customHeight="1" spans="1:7">
      <c r="A37" s="256" t="s">
        <v>850</v>
      </c>
      <c r="B37" s="253">
        <v>0</v>
      </c>
      <c r="C37" s="253"/>
      <c r="D37" s="253"/>
      <c r="E37" s="253"/>
      <c r="F37" s="254"/>
      <c r="G37" s="251"/>
    </row>
    <row r="38" ht="25.15" customHeight="1" spans="1:7">
      <c r="A38" s="256" t="s">
        <v>851</v>
      </c>
      <c r="B38" s="253">
        <v>0</v>
      </c>
      <c r="C38" s="253"/>
      <c r="D38" s="253"/>
      <c r="E38" s="253"/>
      <c r="F38" s="254"/>
      <c r="G38" s="251"/>
    </row>
    <row r="39" ht="25.15" customHeight="1" spans="1:7">
      <c r="A39" s="256" t="s">
        <v>852</v>
      </c>
      <c r="B39" s="253">
        <v>0</v>
      </c>
      <c r="C39" s="253"/>
      <c r="D39" s="253"/>
      <c r="E39" s="253"/>
      <c r="F39" s="253"/>
      <c r="G39" s="251"/>
    </row>
    <row r="40" ht="25.15" customHeight="1" spans="1:7">
      <c r="A40" s="256" t="s">
        <v>853</v>
      </c>
      <c r="B40" s="253">
        <v>0</v>
      </c>
      <c r="C40" s="253"/>
      <c r="D40" s="253"/>
      <c r="E40" s="253"/>
      <c r="F40" s="253"/>
      <c r="G40" s="251"/>
    </row>
    <row r="41" ht="25.15" customHeight="1" spans="1:7">
      <c r="A41" s="256" t="s">
        <v>810</v>
      </c>
      <c r="B41" s="253">
        <f t="shared" ref="B41:D42" si="1">B42</f>
        <v>157</v>
      </c>
      <c r="C41" s="253">
        <f t="shared" si="1"/>
        <v>0</v>
      </c>
      <c r="D41" s="253">
        <f t="shared" si="1"/>
        <v>0</v>
      </c>
      <c r="E41" s="253"/>
      <c r="F41" s="253">
        <f>F42</f>
        <v>157</v>
      </c>
      <c r="G41" s="251"/>
    </row>
    <row r="42" ht="25.15" customHeight="1" spans="1:7">
      <c r="A42" s="256" t="s">
        <v>826</v>
      </c>
      <c r="B42" s="253">
        <f t="shared" si="1"/>
        <v>157</v>
      </c>
      <c r="C42" s="253">
        <f t="shared" si="1"/>
        <v>0</v>
      </c>
      <c r="D42" s="253">
        <f t="shared" si="1"/>
        <v>0</v>
      </c>
      <c r="E42" s="253"/>
      <c r="F42" s="253">
        <f>F43</f>
        <v>157</v>
      </c>
      <c r="G42" s="251"/>
    </row>
    <row r="43" ht="25.15" customHeight="1" spans="1:7">
      <c r="A43" s="256" t="s">
        <v>854</v>
      </c>
      <c r="B43" s="253">
        <f>D43+E43+F43</f>
        <v>157</v>
      </c>
      <c r="C43" s="253"/>
      <c r="D43" s="253"/>
      <c r="E43" s="253"/>
      <c r="F43" s="254">
        <v>157</v>
      </c>
      <c r="G43" s="251"/>
    </row>
    <row r="44" ht="25.15" customHeight="1" spans="1:7">
      <c r="A44" s="256" t="s">
        <v>811</v>
      </c>
      <c r="B44" s="253">
        <f>B45+B48+B52</f>
        <v>48733</v>
      </c>
      <c r="C44" s="253">
        <f>C45+C48+C52</f>
        <v>0</v>
      </c>
      <c r="D44" s="253">
        <f>D45+D48+D52</f>
        <v>35</v>
      </c>
      <c r="E44" s="253">
        <f>E45</f>
        <v>48640</v>
      </c>
      <c r="F44" s="253">
        <f>F45+F48+F52</f>
        <v>58</v>
      </c>
      <c r="G44" s="251"/>
    </row>
    <row r="45" ht="25.15" customHeight="1" spans="1:7">
      <c r="A45" s="256" t="s">
        <v>855</v>
      </c>
      <c r="B45" s="253">
        <f>D45+E45+F45</f>
        <v>48650</v>
      </c>
      <c r="C45" s="253">
        <f>C46+C47</f>
        <v>0</v>
      </c>
      <c r="D45" s="253">
        <f>D46+D47</f>
        <v>0</v>
      </c>
      <c r="E45" s="253">
        <f>E46</f>
        <v>48640</v>
      </c>
      <c r="F45" s="253">
        <f>F46</f>
        <v>10</v>
      </c>
      <c r="G45" s="251"/>
    </row>
    <row r="46" ht="25.15" customHeight="1" spans="1:7">
      <c r="A46" s="259" t="s">
        <v>856</v>
      </c>
      <c r="B46" s="253">
        <f>D46+E46+F46</f>
        <v>48650</v>
      </c>
      <c r="C46" s="253"/>
      <c r="D46" s="253"/>
      <c r="E46" s="253">
        <v>48640</v>
      </c>
      <c r="F46" s="254">
        <v>10</v>
      </c>
      <c r="G46" s="251"/>
    </row>
    <row r="47" ht="25.15" customHeight="1" spans="1:7">
      <c r="A47" s="256" t="s">
        <v>857</v>
      </c>
      <c r="B47" s="253">
        <v>0</v>
      </c>
      <c r="C47" s="253"/>
      <c r="D47" s="253"/>
      <c r="E47" s="253"/>
      <c r="F47" s="254"/>
      <c r="G47" s="251"/>
    </row>
    <row r="48" ht="25.15" customHeight="1" spans="1:7">
      <c r="A48" s="256" t="s">
        <v>858</v>
      </c>
      <c r="B48" s="253">
        <v>0</v>
      </c>
      <c r="C48" s="253"/>
      <c r="D48" s="253"/>
      <c r="E48" s="253"/>
      <c r="F48" s="253"/>
      <c r="G48" s="251"/>
    </row>
    <row r="49" ht="25.15" customHeight="1" spans="1:7">
      <c r="A49" s="256" t="s">
        <v>859</v>
      </c>
      <c r="B49" s="253">
        <v>0</v>
      </c>
      <c r="C49" s="253"/>
      <c r="D49" s="253"/>
      <c r="E49" s="253"/>
      <c r="F49" s="254"/>
      <c r="G49" s="251"/>
    </row>
    <row r="50" ht="25.15" customHeight="1" spans="1:7">
      <c r="A50" s="256" t="s">
        <v>860</v>
      </c>
      <c r="B50" s="253">
        <v>0</v>
      </c>
      <c r="C50" s="253"/>
      <c r="D50" s="253"/>
      <c r="E50" s="253"/>
      <c r="F50" s="254"/>
      <c r="G50" s="251"/>
    </row>
    <row r="51" ht="25.15" customHeight="1" spans="1:7">
      <c r="A51" s="256" t="s">
        <v>861</v>
      </c>
      <c r="B51" s="253">
        <v>0</v>
      </c>
      <c r="C51" s="253"/>
      <c r="D51" s="253"/>
      <c r="E51" s="253"/>
      <c r="F51" s="254"/>
      <c r="G51" s="251"/>
    </row>
    <row r="52" ht="25.15" customHeight="1" spans="1:7">
      <c r="A52" s="256" t="s">
        <v>862</v>
      </c>
      <c r="B52" s="253">
        <f>SUM(B53:B57)</f>
        <v>83</v>
      </c>
      <c r="C52" s="253"/>
      <c r="D52" s="253">
        <f>SUM(D53:D57)</f>
        <v>35</v>
      </c>
      <c r="E52" s="253">
        <f>SUM(E53:E57)</f>
        <v>0</v>
      </c>
      <c r="F52" s="253">
        <f>SUM(F53:F57)</f>
        <v>48</v>
      </c>
      <c r="G52" s="251"/>
    </row>
    <row r="53" ht="25.15" customHeight="1" spans="1:7">
      <c r="A53" s="256" t="s">
        <v>863</v>
      </c>
      <c r="B53" s="253">
        <v>20</v>
      </c>
      <c r="C53" s="253"/>
      <c r="D53" s="253"/>
      <c r="E53" s="253"/>
      <c r="F53" s="254">
        <v>20</v>
      </c>
      <c r="G53" s="251"/>
    </row>
    <row r="54" ht="25.15" customHeight="1" spans="1:7">
      <c r="A54" s="256" t="s">
        <v>864</v>
      </c>
      <c r="B54" s="253">
        <v>27</v>
      </c>
      <c r="C54" s="253"/>
      <c r="D54" s="253">
        <v>10</v>
      </c>
      <c r="E54" s="253"/>
      <c r="F54" s="254">
        <v>17</v>
      </c>
      <c r="G54" s="251"/>
    </row>
    <row r="55" ht="25.15" customHeight="1" spans="1:7">
      <c r="A55" s="256" t="s">
        <v>865</v>
      </c>
      <c r="B55" s="253">
        <v>0</v>
      </c>
      <c r="C55" s="253"/>
      <c r="D55" s="253"/>
      <c r="E55" s="253"/>
      <c r="F55" s="254"/>
      <c r="G55" s="251"/>
    </row>
    <row r="56" ht="25.15" customHeight="1" spans="1:7">
      <c r="A56" s="256" t="s">
        <v>866</v>
      </c>
      <c r="B56" s="253">
        <v>36</v>
      </c>
      <c r="C56" s="253"/>
      <c r="D56" s="253">
        <v>25</v>
      </c>
      <c r="E56" s="253"/>
      <c r="F56" s="254">
        <v>11</v>
      </c>
      <c r="G56" s="251"/>
    </row>
    <row r="57" ht="25.15" customHeight="1" spans="1:7">
      <c r="A57" s="256" t="s">
        <v>867</v>
      </c>
      <c r="B57" s="253">
        <v>0</v>
      </c>
      <c r="C57" s="253"/>
      <c r="D57" s="253"/>
      <c r="E57" s="253"/>
      <c r="F57" s="254"/>
      <c r="G57" s="251"/>
    </row>
    <row r="58" ht="25.15" customHeight="1" spans="1:7">
      <c r="A58" s="256" t="s">
        <v>812</v>
      </c>
      <c r="B58" s="253">
        <f>B59</f>
        <v>6892</v>
      </c>
      <c r="C58" s="253">
        <f>C59</f>
        <v>6892</v>
      </c>
      <c r="D58" s="253">
        <f>D59</f>
        <v>6892</v>
      </c>
      <c r="E58" s="253"/>
      <c r="F58" s="260"/>
      <c r="G58" s="251"/>
    </row>
    <row r="59" ht="25.15" customHeight="1" spans="1:7">
      <c r="A59" s="256" t="s">
        <v>868</v>
      </c>
      <c r="B59" s="253">
        <f>B61</f>
        <v>6892</v>
      </c>
      <c r="C59" s="253">
        <f>C61</f>
        <v>6892</v>
      </c>
      <c r="D59" s="253">
        <f>D61</f>
        <v>6892</v>
      </c>
      <c r="E59" s="253"/>
      <c r="F59" s="253"/>
      <c r="G59" s="251"/>
    </row>
    <row r="60" ht="25.15" customHeight="1" spans="1:7">
      <c r="A60" s="256" t="s">
        <v>869</v>
      </c>
      <c r="B60" s="253">
        <v>0</v>
      </c>
      <c r="C60" s="253"/>
      <c r="D60" s="253"/>
      <c r="E60" s="253"/>
      <c r="F60" s="254"/>
      <c r="G60" s="251"/>
    </row>
    <row r="61" ht="25.15" customHeight="1" spans="1:7">
      <c r="A61" s="256" t="s">
        <v>870</v>
      </c>
      <c r="B61" s="253">
        <v>6892</v>
      </c>
      <c r="C61" s="253">
        <v>6892</v>
      </c>
      <c r="D61" s="253">
        <v>6892</v>
      </c>
      <c r="E61" s="253"/>
      <c r="F61" s="254"/>
      <c r="G61" s="251"/>
    </row>
    <row r="62" ht="25.15" customHeight="1" spans="1:7">
      <c r="A62" s="240" t="s">
        <v>813</v>
      </c>
      <c r="B62" s="253">
        <v>0</v>
      </c>
      <c r="C62" s="253"/>
      <c r="D62" s="253"/>
      <c r="E62" s="253"/>
      <c r="F62" s="254"/>
      <c r="G62" s="251"/>
    </row>
    <row r="63" ht="25.15" customHeight="1" spans="1:7">
      <c r="A63" s="259" t="s">
        <v>871</v>
      </c>
      <c r="B63" s="253">
        <v>0</v>
      </c>
      <c r="C63" s="253"/>
      <c r="D63" s="253"/>
      <c r="E63" s="253"/>
      <c r="F63" s="254"/>
      <c r="G63" s="251"/>
    </row>
  </sheetData>
  <mergeCells count="1">
    <mergeCell ref="A2:G2"/>
  </mergeCells>
  <printOptions horizontalCentered="1"/>
  <pageMargins left="0.196527777777778" right="0.314583333333333" top="0.786805555555556" bottom="0.314583333333333" header="0.5" footer="0.118055555555556"/>
  <pageSetup paperSize="9" orientation="landscape" horizontalDpi="600" verticalDpi="600"/>
  <headerFooter/>
  <ignoredErrors>
    <ignoredError sqref="D52 B52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showZeros="0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B1" sqref="B$1:F$1048576"/>
    </sheetView>
  </sheetViews>
  <sheetFormatPr defaultColWidth="13.75" defaultRowHeight="24" customHeight="1" outlineLevelCol="6"/>
  <cols>
    <col min="1" max="1" width="26" style="159" customWidth="1"/>
    <col min="2" max="2" width="15.25" style="160" customWidth="1"/>
    <col min="3" max="3" width="13.75" style="160" customWidth="1"/>
    <col min="4" max="4" width="11.875" style="160" customWidth="1"/>
    <col min="5" max="5" width="11.25" style="160" customWidth="1"/>
    <col min="6" max="6" width="12" style="160" customWidth="1"/>
    <col min="7" max="7" width="10.75" style="159" customWidth="1"/>
    <col min="8" max="16384" width="13.75" style="159"/>
  </cols>
  <sheetData>
    <row r="1" ht="28.9" customHeight="1" spans="1:1">
      <c r="A1" s="161" t="s">
        <v>0</v>
      </c>
    </row>
    <row r="2" ht="30" customHeight="1" spans="1:7">
      <c r="A2" s="162" t="s">
        <v>872</v>
      </c>
      <c r="B2" s="163"/>
      <c r="C2" s="163"/>
      <c r="D2" s="163"/>
      <c r="E2" s="163"/>
      <c r="F2" s="163"/>
      <c r="G2" s="162"/>
    </row>
    <row r="3" ht="18" customHeight="1" spans="1:7">
      <c r="A3" s="227" t="s">
        <v>873</v>
      </c>
      <c r="B3" s="228"/>
      <c r="C3" s="229"/>
      <c r="D3" s="229"/>
      <c r="E3" s="228"/>
      <c r="F3" s="229"/>
      <c r="G3" s="230" t="s">
        <v>33</v>
      </c>
    </row>
    <row r="4" ht="30" customHeight="1" spans="1:7">
      <c r="A4" s="231" t="s">
        <v>620</v>
      </c>
      <c r="B4" s="232" t="s">
        <v>35</v>
      </c>
      <c r="C4" s="232" t="s">
        <v>874</v>
      </c>
      <c r="D4" s="232" t="s">
        <v>875</v>
      </c>
      <c r="E4" s="232" t="s">
        <v>801</v>
      </c>
      <c r="F4" s="232" t="s">
        <v>204</v>
      </c>
      <c r="G4" s="231" t="s">
        <v>36</v>
      </c>
    </row>
    <row r="5" ht="24.95" customHeight="1" spans="1:7">
      <c r="A5" s="233" t="s">
        <v>201</v>
      </c>
      <c r="B5" s="234">
        <f>SUM(B6:B15)</f>
        <v>176004</v>
      </c>
      <c r="C5" s="234">
        <f>SUM(C6:C15)</f>
        <v>108150</v>
      </c>
      <c r="D5" s="234">
        <f>SUM(D6:D15)</f>
        <v>738</v>
      </c>
      <c r="E5" s="234">
        <f>SUM(E6:E15)</f>
        <v>48640</v>
      </c>
      <c r="F5" s="234">
        <f>SUM(F6:F15)</f>
        <v>18476</v>
      </c>
      <c r="G5" s="235"/>
    </row>
    <row r="6" ht="24.95" customHeight="1" spans="1:7">
      <c r="A6" s="236" t="s">
        <v>621</v>
      </c>
      <c r="B6" s="237">
        <v>0</v>
      </c>
      <c r="C6" s="237">
        <v>0</v>
      </c>
      <c r="D6" s="238"/>
      <c r="E6" s="238"/>
      <c r="F6" s="239"/>
      <c r="G6" s="235"/>
    </row>
    <row r="7" ht="24.95" customHeight="1" spans="1:7">
      <c r="A7" s="236" t="s">
        <v>622</v>
      </c>
      <c r="B7" s="237">
        <f>C7+D7+E7+F7</f>
        <v>906</v>
      </c>
      <c r="C7" s="237">
        <v>19</v>
      </c>
      <c r="D7" s="238">
        <v>10</v>
      </c>
      <c r="E7" s="238"/>
      <c r="F7" s="238">
        <v>877</v>
      </c>
      <c r="G7" s="235"/>
    </row>
    <row r="8" ht="24.95" customHeight="1" spans="1:7">
      <c r="A8" s="236" t="s">
        <v>623</v>
      </c>
      <c r="B8" s="237">
        <f t="shared" ref="B8:B15" si="0">C8+D8+E8+F8</f>
        <v>30029</v>
      </c>
      <c r="C8" s="237">
        <v>12549</v>
      </c>
      <c r="D8" s="238">
        <v>114</v>
      </c>
      <c r="E8" s="238"/>
      <c r="F8" s="238">
        <v>17366</v>
      </c>
      <c r="G8" s="235"/>
    </row>
    <row r="9" ht="24.95" customHeight="1" spans="1:7">
      <c r="A9" s="240" t="s">
        <v>624</v>
      </c>
      <c r="B9" s="237">
        <f t="shared" si="0"/>
        <v>422</v>
      </c>
      <c r="C9" s="237"/>
      <c r="D9" s="238">
        <v>418</v>
      </c>
      <c r="E9" s="238"/>
      <c r="F9" s="239">
        <v>4</v>
      </c>
      <c r="G9" s="235"/>
    </row>
    <row r="10" ht="24.95" customHeight="1" spans="1:7">
      <c r="A10" s="240" t="s">
        <v>625</v>
      </c>
      <c r="B10" s="237">
        <f t="shared" si="0"/>
        <v>0</v>
      </c>
      <c r="C10" s="237"/>
      <c r="D10" s="238"/>
      <c r="E10" s="238"/>
      <c r="F10" s="239"/>
      <c r="G10" s="235"/>
    </row>
    <row r="11" ht="24.95" customHeight="1" spans="1:7">
      <c r="A11" s="240" t="s">
        <v>626</v>
      </c>
      <c r="B11" s="237">
        <f t="shared" si="0"/>
        <v>10204</v>
      </c>
      <c r="C11" s="237">
        <v>10049</v>
      </c>
      <c r="D11" s="238"/>
      <c r="E11" s="238"/>
      <c r="F11" s="239">
        <v>155</v>
      </c>
      <c r="G11" s="235"/>
    </row>
    <row r="12" ht="24.95" customHeight="1" spans="1:7">
      <c r="A12" s="240" t="s">
        <v>627</v>
      </c>
      <c r="B12" s="237">
        <f t="shared" si="0"/>
        <v>0</v>
      </c>
      <c r="C12" s="237"/>
      <c r="D12" s="238"/>
      <c r="E12" s="238"/>
      <c r="F12" s="239"/>
      <c r="G12" s="235"/>
    </row>
    <row r="13" ht="24.95" customHeight="1" spans="1:7">
      <c r="A13" s="240" t="s">
        <v>628</v>
      </c>
      <c r="B13" s="237">
        <f t="shared" si="0"/>
        <v>260</v>
      </c>
      <c r="C13" s="237">
        <v>196</v>
      </c>
      <c r="D13" s="238"/>
      <c r="E13" s="238"/>
      <c r="F13" s="239">
        <v>64</v>
      </c>
      <c r="G13" s="235"/>
    </row>
    <row r="14" ht="24.95" customHeight="1" spans="1:7">
      <c r="A14" s="240" t="s">
        <v>876</v>
      </c>
      <c r="B14" s="237">
        <f t="shared" si="0"/>
        <v>55541</v>
      </c>
      <c r="C14" s="237">
        <v>6891</v>
      </c>
      <c r="D14" s="238"/>
      <c r="E14" s="238">
        <v>48640</v>
      </c>
      <c r="F14" s="239">
        <v>10</v>
      </c>
      <c r="G14" s="235"/>
    </row>
    <row r="15" ht="24.95" customHeight="1" spans="1:7">
      <c r="A15" s="240" t="s">
        <v>877</v>
      </c>
      <c r="B15" s="237">
        <f t="shared" si="0"/>
        <v>78642</v>
      </c>
      <c r="C15" s="238">
        <v>78446</v>
      </c>
      <c r="D15" s="238">
        <v>196</v>
      </c>
      <c r="E15" s="238"/>
      <c r="F15" s="239"/>
      <c r="G15" s="241"/>
    </row>
  </sheetData>
  <mergeCells count="1">
    <mergeCell ref="A2:G2"/>
  </mergeCells>
  <printOptions horizontalCentered="1"/>
  <pageMargins left="0.751388888888889" right="0.751388888888889" top="0.786805555555556" bottom="0.786805555555556" header="0.5" footer="0.5"/>
  <pageSetup paperSize="9" orientation="landscape" horizontalDpi="600" vertic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F17" sqref="F17"/>
    </sheetView>
  </sheetViews>
  <sheetFormatPr defaultColWidth="13.75" defaultRowHeight="24" customHeight="1" outlineLevelCol="3"/>
  <cols>
    <col min="1" max="1" width="47.625" customWidth="1"/>
    <col min="2" max="3" width="17.75" style="19" customWidth="1"/>
    <col min="4" max="4" width="25.125" customWidth="1"/>
  </cols>
  <sheetData>
    <row r="1" ht="28.9" customHeight="1" spans="1:1">
      <c r="A1" s="20" t="s">
        <v>0</v>
      </c>
    </row>
    <row r="2" ht="30" customHeight="1" spans="1:4">
      <c r="A2" s="21" t="s">
        <v>878</v>
      </c>
      <c r="B2" s="22"/>
      <c r="C2" s="22"/>
      <c r="D2" s="21"/>
    </row>
    <row r="3" ht="18" customHeight="1" spans="1:4">
      <c r="A3" s="144" t="s">
        <v>879</v>
      </c>
      <c r="B3" s="216"/>
      <c r="C3" s="216"/>
      <c r="D3" s="109" t="s">
        <v>33</v>
      </c>
    </row>
    <row r="4" ht="37.15" customHeight="1" spans="1:4">
      <c r="A4" s="122" t="s">
        <v>880</v>
      </c>
      <c r="B4" s="123" t="s">
        <v>35</v>
      </c>
      <c r="C4" s="123" t="s">
        <v>683</v>
      </c>
      <c r="D4" s="122" t="s">
        <v>36</v>
      </c>
    </row>
    <row r="5" ht="24.95" customHeight="1" spans="1:4">
      <c r="A5" s="147" t="s">
        <v>201</v>
      </c>
      <c r="B5" s="113">
        <f>B6+B17</f>
        <v>738</v>
      </c>
      <c r="C5" s="113">
        <f>C6+C17</f>
        <v>738</v>
      </c>
      <c r="D5" s="150"/>
    </row>
    <row r="6" ht="24.95" customHeight="1" spans="1:4">
      <c r="A6" s="151" t="s">
        <v>881</v>
      </c>
      <c r="B6" s="217">
        <v>703</v>
      </c>
      <c r="C6" s="217">
        <v>703</v>
      </c>
      <c r="D6" s="154"/>
    </row>
    <row r="7" s="142" customFormat="1" ht="24.75" customHeight="1" spans="1:4">
      <c r="A7" s="155" t="s">
        <v>882</v>
      </c>
      <c r="B7" s="217"/>
      <c r="C7" s="218"/>
      <c r="D7" s="154"/>
    </row>
    <row r="8" s="142" customFormat="1" ht="24.75" customHeight="1" spans="1:4">
      <c r="A8" s="155" t="s">
        <v>883</v>
      </c>
      <c r="B8" s="217"/>
      <c r="C8" s="218"/>
      <c r="D8" s="154"/>
    </row>
    <row r="9" s="142" customFormat="1" ht="24.75" customHeight="1" spans="1:4">
      <c r="A9" s="155" t="s">
        <v>884</v>
      </c>
      <c r="B9" s="217"/>
      <c r="C9" s="218"/>
      <c r="D9" s="154"/>
    </row>
    <row r="10" s="142" customFormat="1" ht="24.75" customHeight="1" spans="1:4">
      <c r="A10" s="155" t="s">
        <v>885</v>
      </c>
      <c r="B10" s="217"/>
      <c r="C10" s="218"/>
      <c r="D10" s="154"/>
    </row>
    <row r="11" s="142" customFormat="1" ht="24.75" customHeight="1" spans="1:4">
      <c r="A11" s="155" t="s">
        <v>886</v>
      </c>
      <c r="B11" s="217"/>
      <c r="C11" s="218"/>
      <c r="D11" s="154"/>
    </row>
    <row r="12" s="142" customFormat="1" ht="24.75" customHeight="1" spans="1:4">
      <c r="A12" s="155" t="s">
        <v>887</v>
      </c>
      <c r="B12" s="218">
        <v>590</v>
      </c>
      <c r="C12" s="218">
        <v>590</v>
      </c>
      <c r="D12" s="154"/>
    </row>
    <row r="13" s="142" customFormat="1" ht="24.75" customHeight="1" spans="1:4">
      <c r="A13" s="155" t="s">
        <v>888</v>
      </c>
      <c r="B13" s="217"/>
      <c r="C13" s="218"/>
      <c r="D13" s="154"/>
    </row>
    <row r="14" s="142" customFormat="1" ht="24.75" customHeight="1" spans="1:4">
      <c r="A14" s="155" t="s">
        <v>889</v>
      </c>
      <c r="B14" s="217"/>
      <c r="C14" s="218"/>
      <c r="D14" s="154"/>
    </row>
    <row r="15" s="142" customFormat="1" ht="24.75" customHeight="1" spans="1:4">
      <c r="A15" s="155" t="s">
        <v>890</v>
      </c>
      <c r="B15" s="217"/>
      <c r="C15" s="218"/>
      <c r="D15" s="154"/>
    </row>
    <row r="16" s="142" customFormat="1" ht="24.75" customHeight="1" spans="1:4">
      <c r="A16" s="155" t="s">
        <v>891</v>
      </c>
      <c r="B16" s="217"/>
      <c r="C16" s="218"/>
      <c r="D16" s="154"/>
    </row>
    <row r="17" s="142" customFormat="1" ht="24.75" customHeight="1" spans="1:4">
      <c r="A17" s="155" t="s">
        <v>892</v>
      </c>
      <c r="B17" s="217">
        <v>35</v>
      </c>
      <c r="C17" s="217">
        <v>35</v>
      </c>
      <c r="D17" s="154"/>
    </row>
    <row r="18" s="142" customFormat="1" ht="24.75" customHeight="1" spans="1:4">
      <c r="A18" s="155" t="s">
        <v>893</v>
      </c>
      <c r="B18" s="217"/>
      <c r="C18" s="218"/>
      <c r="D18" s="154"/>
    </row>
    <row r="19" s="142" customFormat="1" ht="24.75" customHeight="1" spans="1:4">
      <c r="A19" s="155" t="s">
        <v>894</v>
      </c>
      <c r="B19" s="217"/>
      <c r="C19" s="218"/>
      <c r="D19" s="154"/>
    </row>
    <row r="20" s="142" customFormat="1" ht="24.75" customHeight="1" spans="1:4">
      <c r="A20" s="155" t="s">
        <v>895</v>
      </c>
      <c r="B20" s="217"/>
      <c r="C20" s="218"/>
      <c r="D20" s="154"/>
    </row>
    <row r="21" s="142" customFormat="1" ht="24.75" customHeight="1" spans="1:4">
      <c r="A21" s="155" t="s">
        <v>896</v>
      </c>
      <c r="B21" s="217"/>
      <c r="C21" s="218"/>
      <c r="D21" s="154"/>
    </row>
    <row r="22" s="142" customFormat="1" ht="24.75" customHeight="1" spans="1:4">
      <c r="A22" s="155" t="s">
        <v>897</v>
      </c>
      <c r="B22" s="217"/>
      <c r="C22" s="218"/>
      <c r="D22" s="154"/>
    </row>
    <row r="23" s="142" customFormat="1" ht="24.75" customHeight="1" spans="1:4">
      <c r="A23" s="155" t="s">
        <v>898</v>
      </c>
      <c r="B23" s="217"/>
      <c r="C23" s="218"/>
      <c r="D23" s="154"/>
    </row>
    <row r="24" s="142" customFormat="1" ht="24.75" customHeight="1" spans="1:4">
      <c r="A24" s="155" t="s">
        <v>899</v>
      </c>
      <c r="B24" s="217"/>
      <c r="C24" s="218"/>
      <c r="D24" s="154"/>
    </row>
    <row r="25" s="142" customFormat="1" ht="24.75" customHeight="1" spans="1:4">
      <c r="A25" s="155" t="s">
        <v>900</v>
      </c>
      <c r="B25" s="217"/>
      <c r="C25" s="218"/>
      <c r="D25" s="154"/>
    </row>
    <row r="26" s="142" customFormat="1" ht="24.75" customHeight="1" spans="1:4">
      <c r="A26" s="155" t="s">
        <v>901</v>
      </c>
      <c r="B26" s="217"/>
      <c r="C26" s="218"/>
      <c r="D26" s="154"/>
    </row>
    <row r="27" s="142" customFormat="1" ht="24.75" customHeight="1" spans="1:4">
      <c r="A27" s="155" t="s">
        <v>902</v>
      </c>
      <c r="B27" s="217"/>
      <c r="C27" s="218"/>
      <c r="D27" s="154"/>
    </row>
    <row r="28" s="142" customFormat="1" ht="24.75" customHeight="1" spans="1:4">
      <c r="A28" s="219" t="s">
        <v>903</v>
      </c>
      <c r="B28" s="220"/>
      <c r="C28" s="221"/>
      <c r="D28" s="222"/>
    </row>
    <row r="29" s="142" customFormat="1" ht="24.75" customHeight="1" spans="1:4">
      <c r="A29" s="34" t="s">
        <v>904</v>
      </c>
      <c r="B29" s="223"/>
      <c r="C29" s="29"/>
      <c r="D29" s="224"/>
    </row>
    <row r="30" customHeight="1" spans="1:4">
      <c r="A30" s="34" t="s">
        <v>905</v>
      </c>
      <c r="B30" s="223"/>
      <c r="C30" s="223"/>
      <c r="D30" s="225"/>
    </row>
    <row r="31" customHeight="1" spans="1:4">
      <c r="A31" s="34" t="s">
        <v>906</v>
      </c>
      <c r="B31" s="223"/>
      <c r="C31" s="223"/>
      <c r="D31" s="225"/>
    </row>
    <row r="32" customHeight="1" spans="1:4">
      <c r="A32" s="34" t="s">
        <v>907</v>
      </c>
      <c r="B32" s="223"/>
      <c r="C32" s="223"/>
      <c r="D32" s="225"/>
    </row>
    <row r="33" customHeight="1" spans="1:4">
      <c r="A33" s="34" t="s">
        <v>908</v>
      </c>
      <c r="B33" s="223"/>
      <c r="C33" s="223"/>
      <c r="D33" s="225"/>
    </row>
    <row r="34" customHeight="1" spans="2:2">
      <c r="B34" s="226"/>
    </row>
    <row r="35" customHeight="1" spans="2:2">
      <c r="B35" s="226"/>
    </row>
    <row r="36" customHeight="1" spans="2:2">
      <c r="B36" s="226"/>
    </row>
    <row r="37" customHeight="1" spans="2:2">
      <c r="B37" s="226"/>
    </row>
    <row r="38" customHeight="1" spans="2:2">
      <c r="B38" s="226"/>
    </row>
    <row r="39" customHeight="1" spans="2:2">
      <c r="B39" s="226"/>
    </row>
    <row r="40" customHeight="1" spans="2:2">
      <c r="B40" s="226"/>
    </row>
    <row r="41" customHeight="1" spans="2:2">
      <c r="B41" s="226"/>
    </row>
    <row r="42" customHeight="1" spans="2:2">
      <c r="B42" s="226"/>
    </row>
    <row r="43" customHeight="1" spans="2:2">
      <c r="B43" s="226"/>
    </row>
  </sheetData>
  <mergeCells count="1">
    <mergeCell ref="A2:D2"/>
  </mergeCells>
  <printOptions horizontalCentered="1"/>
  <pageMargins left="0.751388888888889" right="0.751388888888889" top="0.786805555555556" bottom="0.786805555555556" header="0.5" footer="0.5"/>
  <pageSetup paperSize="9" orientation="landscape" horizontalDpi="600" vertic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E41"/>
  <sheetViews>
    <sheetView showZeros="0" zoomScaleSheetLayoutView="60" workbookViewId="0">
      <pane xSplit="1" ySplit="4" topLeftCell="B11" activePane="bottomRight" state="frozen"/>
      <selection/>
      <selection pane="topRight"/>
      <selection pane="bottomLeft"/>
      <selection pane="bottomRight" activeCell="B1" sqref="B$1:C$1048576"/>
    </sheetView>
  </sheetViews>
  <sheetFormatPr defaultColWidth="13.75" defaultRowHeight="24" customHeight="1" outlineLevelCol="4"/>
  <cols>
    <col min="1" max="1" width="38.875" customWidth="1"/>
    <col min="2" max="3" width="15.375" style="44" customWidth="1"/>
    <col min="4" max="4" width="17.375" customWidth="1"/>
    <col min="5" max="5" width="22" customWidth="1"/>
  </cols>
  <sheetData>
    <row r="1" ht="28.9" customHeight="1" spans="1:1">
      <c r="A1" s="20" t="s">
        <v>0</v>
      </c>
    </row>
    <row r="2" ht="30" customHeight="1" spans="1:5">
      <c r="A2" s="21" t="s">
        <v>909</v>
      </c>
      <c r="B2" s="143"/>
      <c r="C2" s="143"/>
      <c r="D2" s="21"/>
      <c r="E2" s="21"/>
    </row>
    <row r="3" ht="18" customHeight="1" spans="1:5">
      <c r="A3" s="144" t="s">
        <v>910</v>
      </c>
      <c r="B3" s="198"/>
      <c r="C3" s="198"/>
      <c r="D3" s="108"/>
      <c r="E3" s="109" t="s">
        <v>33</v>
      </c>
    </row>
    <row r="4" ht="30" customHeight="1" spans="1:5">
      <c r="A4" s="122" t="s">
        <v>911</v>
      </c>
      <c r="B4" s="199" t="s">
        <v>772</v>
      </c>
      <c r="C4" s="199" t="s">
        <v>35</v>
      </c>
      <c r="D4" s="200" t="s">
        <v>773</v>
      </c>
      <c r="E4" s="122" t="s">
        <v>36</v>
      </c>
    </row>
    <row r="5" ht="25.15" customHeight="1" spans="1:5">
      <c r="A5" s="83" t="s">
        <v>912</v>
      </c>
      <c r="B5" s="201"/>
      <c r="C5" s="201"/>
      <c r="D5" s="202"/>
      <c r="E5" s="203"/>
    </row>
    <row r="6" ht="25.15" customHeight="1" spans="1:5">
      <c r="A6" s="83" t="s">
        <v>913</v>
      </c>
      <c r="B6" s="201"/>
      <c r="C6" s="201"/>
      <c r="D6" s="202"/>
      <c r="E6" s="203"/>
    </row>
    <row r="7" ht="25.15" customHeight="1" spans="1:5">
      <c r="A7" s="204" t="s">
        <v>914</v>
      </c>
      <c r="B7" s="201"/>
      <c r="C7" s="201"/>
      <c r="D7" s="202"/>
      <c r="E7" s="205"/>
    </row>
    <row r="8" ht="25.15" customHeight="1" spans="1:5">
      <c r="A8" s="204" t="s">
        <v>915</v>
      </c>
      <c r="B8" s="201"/>
      <c r="C8" s="201"/>
      <c r="D8" s="202"/>
      <c r="E8" s="205"/>
    </row>
    <row r="9" ht="25.15" customHeight="1" spans="1:5">
      <c r="A9" s="204" t="s">
        <v>916</v>
      </c>
      <c r="B9" s="201"/>
      <c r="C9" s="201"/>
      <c r="D9" s="202"/>
      <c r="E9" s="205"/>
    </row>
    <row r="10" ht="25.15" customHeight="1" spans="1:5">
      <c r="A10" s="204" t="s">
        <v>917</v>
      </c>
      <c r="B10" s="201"/>
      <c r="C10" s="201"/>
      <c r="D10" s="202"/>
      <c r="E10" s="205"/>
    </row>
    <row r="11" ht="25.15" customHeight="1" spans="1:5">
      <c r="A11" s="204" t="s">
        <v>918</v>
      </c>
      <c r="B11" s="201"/>
      <c r="C11" s="201"/>
      <c r="D11" s="202"/>
      <c r="E11" s="205"/>
    </row>
    <row r="12" ht="25.15" customHeight="1" spans="1:5">
      <c r="A12" s="204" t="s">
        <v>919</v>
      </c>
      <c r="B12" s="201"/>
      <c r="C12" s="201"/>
      <c r="D12" s="202"/>
      <c r="E12" s="205"/>
    </row>
    <row r="13" ht="25.15" customHeight="1" spans="1:5">
      <c r="A13" s="204" t="s">
        <v>920</v>
      </c>
      <c r="B13" s="201"/>
      <c r="C13" s="201"/>
      <c r="D13" s="202"/>
      <c r="E13" s="205"/>
    </row>
    <row r="14" ht="25.15" customHeight="1" spans="1:5">
      <c r="A14" s="86" t="s">
        <v>921</v>
      </c>
      <c r="B14" s="201"/>
      <c r="C14" s="201"/>
      <c r="D14" s="202"/>
      <c r="E14" s="205"/>
    </row>
    <row r="15" ht="25.15" customHeight="1" spans="1:5">
      <c r="A15" s="86" t="s">
        <v>922</v>
      </c>
      <c r="B15" s="201"/>
      <c r="C15" s="201"/>
      <c r="D15" s="202"/>
      <c r="E15" s="205"/>
    </row>
    <row r="16" ht="25.15" customHeight="1" spans="1:5">
      <c r="A16" s="86" t="s">
        <v>923</v>
      </c>
      <c r="B16" s="201"/>
      <c r="C16" s="201"/>
      <c r="D16" s="202"/>
      <c r="E16" s="205"/>
    </row>
    <row r="17" ht="25.15" customHeight="1" spans="1:5">
      <c r="A17" s="156" t="s">
        <v>924</v>
      </c>
      <c r="B17" s="206"/>
      <c r="C17" s="207"/>
      <c r="D17" s="208"/>
      <c r="E17" s="209"/>
    </row>
    <row r="18" ht="25.15" customHeight="1" spans="1:5">
      <c r="A18" s="86" t="s">
        <v>925</v>
      </c>
      <c r="B18" s="201"/>
      <c r="C18" s="201"/>
      <c r="D18" s="202"/>
      <c r="E18" s="209"/>
    </row>
    <row r="19" ht="25.15" customHeight="1" spans="1:5">
      <c r="A19" s="204" t="s">
        <v>926</v>
      </c>
      <c r="B19" s="210">
        <v>5</v>
      </c>
      <c r="C19" s="211">
        <v>5</v>
      </c>
      <c r="D19" s="202">
        <f>C19/B19*100</f>
        <v>100</v>
      </c>
      <c r="E19" s="205"/>
    </row>
    <row r="20" ht="25.15" customHeight="1" spans="1:5">
      <c r="A20" s="212" t="s">
        <v>927</v>
      </c>
      <c r="B20" s="210"/>
      <c r="C20" s="213"/>
      <c r="D20" s="202"/>
      <c r="E20" s="205"/>
    </row>
    <row r="21" ht="25.15" customHeight="1" spans="1:5">
      <c r="A21" s="147" t="s">
        <v>928</v>
      </c>
      <c r="B21" s="206">
        <v>5</v>
      </c>
      <c r="C21" s="207">
        <v>5</v>
      </c>
      <c r="D21" s="202">
        <f>C21/B21*100</f>
        <v>100</v>
      </c>
      <c r="E21" s="209"/>
    </row>
    <row r="22" customHeight="1" spans="2:4">
      <c r="B22" s="214"/>
      <c r="C22" s="214"/>
      <c r="D22" s="215"/>
    </row>
    <row r="23" customHeight="1" spans="2:4">
      <c r="B23" s="214"/>
      <c r="C23" s="214"/>
      <c r="D23" s="215"/>
    </row>
    <row r="24" customHeight="1" spans="2:4">
      <c r="B24" s="214"/>
      <c r="C24" s="214"/>
      <c r="D24" s="215"/>
    </row>
    <row r="25" customHeight="1" spans="2:4">
      <c r="B25" s="214"/>
      <c r="C25" s="214"/>
      <c r="D25" s="215"/>
    </row>
    <row r="26" customHeight="1" spans="2:4">
      <c r="B26" s="214"/>
      <c r="C26" s="214"/>
      <c r="D26" s="215"/>
    </row>
    <row r="27" customHeight="1" spans="2:4">
      <c r="B27" s="214"/>
      <c r="C27" s="214"/>
      <c r="D27" s="215"/>
    </row>
    <row r="28" customHeight="1" spans="2:4">
      <c r="B28" s="214"/>
      <c r="C28" s="214"/>
      <c r="D28" s="215"/>
    </row>
    <row r="29" customHeight="1" spans="2:4">
      <c r="B29" s="214"/>
      <c r="C29" s="214"/>
      <c r="D29" s="215"/>
    </row>
    <row r="30" customHeight="1" spans="2:4">
      <c r="B30" s="214"/>
      <c r="C30" s="214"/>
      <c r="D30" s="215"/>
    </row>
    <row r="31" customHeight="1" spans="2:4">
      <c r="B31" s="214"/>
      <c r="C31" s="214"/>
      <c r="D31" s="215"/>
    </row>
    <row r="32" customHeight="1" spans="2:4">
      <c r="B32" s="214"/>
      <c r="C32" s="214"/>
      <c r="D32" s="215"/>
    </row>
    <row r="33" customHeight="1" spans="2:4">
      <c r="B33" s="214"/>
      <c r="C33" s="214"/>
      <c r="D33" s="215"/>
    </row>
    <row r="34" customHeight="1" spans="2:4">
      <c r="B34" s="214"/>
      <c r="C34" s="214"/>
      <c r="D34" s="215"/>
    </row>
    <row r="35" customHeight="1" spans="2:4">
      <c r="B35" s="214"/>
      <c r="C35" s="214"/>
      <c r="D35" s="215"/>
    </row>
    <row r="36" customHeight="1" spans="2:4">
      <c r="B36" s="214"/>
      <c r="C36" s="214"/>
      <c r="D36" s="215"/>
    </row>
    <row r="37" customHeight="1" spans="2:4">
      <c r="B37" s="214"/>
      <c r="C37" s="214"/>
      <c r="D37" s="215"/>
    </row>
    <row r="38" customHeight="1" spans="2:4">
      <c r="B38" s="214"/>
      <c r="C38" s="214"/>
      <c r="D38" s="215"/>
    </row>
    <row r="39" customHeight="1" spans="2:4">
      <c r="B39" s="214"/>
      <c r="C39" s="214"/>
      <c r="D39" s="215"/>
    </row>
    <row r="40" customHeight="1" spans="2:4">
      <c r="B40" s="214"/>
      <c r="C40" s="214"/>
      <c r="D40" s="215"/>
    </row>
    <row r="41" customHeight="1" spans="2:4">
      <c r="B41" s="214"/>
      <c r="C41" s="214"/>
      <c r="D41" s="215"/>
    </row>
  </sheetData>
  <mergeCells count="1">
    <mergeCell ref="A2:E2"/>
  </mergeCells>
  <printOptions horizontalCentered="1"/>
  <pageMargins left="0.751388888888889" right="0.751388888888889" top="0.786805555555556" bottom="0.314583333333333" header="0.5" footer="0.0784722222222222"/>
  <pageSetup paperSize="9" orientation="landscape" horizontalDpi="600" vertic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"/>
  <sheetViews>
    <sheetView showZeros="0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A2" sqref="A2:G2"/>
    </sheetView>
  </sheetViews>
  <sheetFormatPr defaultColWidth="13.75" defaultRowHeight="24" customHeight="1" outlineLevelCol="6"/>
  <cols>
    <col min="1" max="1" width="38.625" style="159" customWidth="1"/>
    <col min="2" max="3" width="14.75" style="160" customWidth="1"/>
    <col min="4" max="4" width="16.75" style="160" customWidth="1"/>
    <col min="5" max="5" width="12" style="159" customWidth="1"/>
    <col min="6" max="6" width="11.625" style="159" customWidth="1"/>
    <col min="7" max="7" width="9.25" style="159" customWidth="1"/>
    <col min="8" max="16384" width="13.75" style="159"/>
  </cols>
  <sheetData>
    <row r="1" ht="28.9" customHeight="1" spans="1:1">
      <c r="A1" s="161" t="s">
        <v>0</v>
      </c>
    </row>
    <row r="2" ht="30" customHeight="1" spans="1:7">
      <c r="A2" s="162" t="s">
        <v>929</v>
      </c>
      <c r="B2" s="163"/>
      <c r="C2" s="163"/>
      <c r="D2" s="163"/>
      <c r="E2" s="162"/>
      <c r="F2" s="162"/>
      <c r="G2" s="162"/>
    </row>
    <row r="3" ht="18" customHeight="1" spans="1:7">
      <c r="A3" s="164" t="s">
        <v>930</v>
      </c>
      <c r="B3" s="165"/>
      <c r="C3" s="165"/>
      <c r="D3" s="165"/>
      <c r="E3" s="164"/>
      <c r="F3" s="166"/>
      <c r="G3" s="167" t="s">
        <v>33</v>
      </c>
    </row>
    <row r="4" ht="40.15" customHeight="1" spans="1:7">
      <c r="A4" s="168" t="s">
        <v>124</v>
      </c>
      <c r="B4" s="169" t="s">
        <v>199</v>
      </c>
      <c r="C4" s="169" t="s">
        <v>35</v>
      </c>
      <c r="D4" s="170" t="s">
        <v>931</v>
      </c>
      <c r="E4" s="171" t="s">
        <v>204</v>
      </c>
      <c r="F4" s="172" t="s">
        <v>804</v>
      </c>
      <c r="G4" s="168" t="s">
        <v>36</v>
      </c>
    </row>
    <row r="5" ht="25.15" customHeight="1" spans="1:7">
      <c r="A5" s="173" t="s">
        <v>932</v>
      </c>
      <c r="B5" s="174">
        <v>5</v>
      </c>
      <c r="C5" s="175">
        <v>5</v>
      </c>
      <c r="D5" s="175">
        <v>5</v>
      </c>
      <c r="E5" s="42"/>
      <c r="F5" s="176">
        <v>100</v>
      </c>
      <c r="G5" s="177"/>
    </row>
    <row r="6" ht="25.15" customHeight="1" spans="1:7">
      <c r="A6" s="173" t="s">
        <v>933</v>
      </c>
      <c r="B6" s="178"/>
      <c r="C6" s="175"/>
      <c r="D6" s="175"/>
      <c r="E6" s="179"/>
      <c r="F6" s="176"/>
      <c r="G6" s="180"/>
    </row>
    <row r="7" ht="25.15" customHeight="1" spans="1:7">
      <c r="A7" s="173" t="s">
        <v>934</v>
      </c>
      <c r="B7" s="178"/>
      <c r="C7" s="175"/>
      <c r="D7" s="175"/>
      <c r="E7" s="179"/>
      <c r="F7" s="176"/>
      <c r="G7" s="180"/>
    </row>
    <row r="8" ht="25.15" customHeight="1" spans="1:7">
      <c r="A8" s="173" t="s">
        <v>935</v>
      </c>
      <c r="B8" s="178">
        <v>5</v>
      </c>
      <c r="C8" s="175">
        <v>5</v>
      </c>
      <c r="D8" s="175">
        <v>5</v>
      </c>
      <c r="E8" s="179"/>
      <c r="F8" s="176">
        <v>100</v>
      </c>
      <c r="G8" s="180"/>
    </row>
    <row r="9" ht="25.15" customHeight="1" spans="1:7">
      <c r="A9" s="173" t="s">
        <v>936</v>
      </c>
      <c r="B9" s="174"/>
      <c r="C9" s="175"/>
      <c r="D9" s="175"/>
      <c r="E9" s="42"/>
      <c r="F9" s="176"/>
      <c r="G9" s="181"/>
    </row>
    <row r="10" ht="25.15" customHeight="1" spans="1:7">
      <c r="A10" s="173" t="s">
        <v>937</v>
      </c>
      <c r="B10" s="174"/>
      <c r="C10" s="175"/>
      <c r="D10" s="175"/>
      <c r="E10" s="179"/>
      <c r="F10" s="176"/>
      <c r="G10" s="180"/>
    </row>
    <row r="11" ht="25.15" customHeight="1" spans="1:7">
      <c r="A11" s="182" t="s">
        <v>938</v>
      </c>
      <c r="B11" s="178"/>
      <c r="C11" s="175"/>
      <c r="D11" s="175"/>
      <c r="E11" s="179"/>
      <c r="F11" s="176"/>
      <c r="G11" s="181"/>
    </row>
    <row r="12" ht="25.15" customHeight="1" spans="1:7">
      <c r="A12" s="183" t="s">
        <v>939</v>
      </c>
      <c r="B12" s="178"/>
      <c r="C12" s="175"/>
      <c r="D12" s="175"/>
      <c r="E12" s="179"/>
      <c r="F12" s="176"/>
      <c r="G12" s="181"/>
    </row>
    <row r="13" ht="25.15" customHeight="1" spans="1:7">
      <c r="A13" s="173" t="s">
        <v>940</v>
      </c>
      <c r="B13" s="178"/>
      <c r="C13" s="175"/>
      <c r="D13" s="175"/>
      <c r="E13" s="179"/>
      <c r="F13" s="176"/>
      <c r="G13" s="180"/>
    </row>
    <row r="14" ht="25.15" customHeight="1" spans="1:7">
      <c r="A14" s="184" t="s">
        <v>941</v>
      </c>
      <c r="B14" s="178"/>
      <c r="C14" s="175"/>
      <c r="D14" s="175"/>
      <c r="E14" s="179"/>
      <c r="F14" s="176"/>
      <c r="G14" s="180"/>
    </row>
    <row r="15" s="158" customFormat="1" ht="25.15" customHeight="1" spans="1:7">
      <c r="A15" s="185" t="s">
        <v>942</v>
      </c>
      <c r="B15" s="186">
        <v>5</v>
      </c>
      <c r="C15" s="187">
        <v>5</v>
      </c>
      <c r="D15" s="187">
        <v>5</v>
      </c>
      <c r="E15" s="188"/>
      <c r="F15" s="189">
        <v>100</v>
      </c>
      <c r="G15" s="190"/>
    </row>
    <row r="16" ht="25.15" customHeight="1" spans="1:7">
      <c r="A16" s="173" t="s">
        <v>815</v>
      </c>
      <c r="B16" s="178"/>
      <c r="C16" s="178"/>
      <c r="D16" s="178"/>
      <c r="E16" s="191"/>
      <c r="F16" s="176"/>
      <c r="G16" s="181"/>
    </row>
    <row r="17" ht="25.15" customHeight="1" spans="1:7">
      <c r="A17" s="173" t="s">
        <v>943</v>
      </c>
      <c r="B17" s="178"/>
      <c r="C17" s="175"/>
      <c r="D17" s="175"/>
      <c r="E17" s="192"/>
      <c r="F17" s="176"/>
      <c r="G17" s="181"/>
    </row>
    <row r="18" ht="25.15" customHeight="1" spans="1:7">
      <c r="A18" s="173" t="s">
        <v>944</v>
      </c>
      <c r="B18" s="178"/>
      <c r="C18" s="175"/>
      <c r="D18" s="175"/>
      <c r="E18" s="192"/>
      <c r="F18" s="176"/>
      <c r="G18" s="193"/>
    </row>
    <row r="19" ht="25.15" customHeight="1" spans="1:7">
      <c r="A19" s="173" t="s">
        <v>945</v>
      </c>
      <c r="B19" s="178"/>
      <c r="C19" s="175"/>
      <c r="D19" s="175"/>
      <c r="E19" s="192"/>
      <c r="F19" s="176"/>
      <c r="G19" s="181"/>
    </row>
    <row r="20" ht="25.15" customHeight="1" spans="1:7">
      <c r="A20" s="173" t="s">
        <v>946</v>
      </c>
      <c r="B20" s="178"/>
      <c r="C20" s="175"/>
      <c r="D20" s="175"/>
      <c r="E20" s="194"/>
      <c r="F20" s="176"/>
      <c r="G20" s="193"/>
    </row>
    <row r="21" s="158" customFormat="1" ht="25.15" customHeight="1" spans="1:7">
      <c r="A21" s="195" t="s">
        <v>947</v>
      </c>
      <c r="B21" s="187">
        <v>5</v>
      </c>
      <c r="C21" s="187">
        <v>5</v>
      </c>
      <c r="D21" s="187">
        <v>5</v>
      </c>
      <c r="E21" s="188"/>
      <c r="F21" s="189">
        <v>100</v>
      </c>
      <c r="G21" s="190"/>
    </row>
    <row r="22" customHeight="1" spans="2:6">
      <c r="B22" s="196"/>
      <c r="C22" s="196"/>
      <c r="D22" s="196"/>
      <c r="E22" s="197"/>
      <c r="F22" s="197"/>
    </row>
    <row r="23" customHeight="1" spans="2:6">
      <c r="B23" s="196"/>
      <c r="C23" s="196"/>
      <c r="D23" s="196"/>
      <c r="E23" s="197"/>
      <c r="F23" s="197"/>
    </row>
    <row r="24" customHeight="1" spans="2:6">
      <c r="B24" s="196"/>
      <c r="C24" s="196"/>
      <c r="D24" s="196"/>
      <c r="E24" s="197"/>
      <c r="F24" s="197"/>
    </row>
    <row r="25" customHeight="1" spans="2:6">
      <c r="B25" s="196"/>
      <c r="C25" s="196"/>
      <c r="D25" s="196"/>
      <c r="E25" s="197"/>
      <c r="F25" s="197"/>
    </row>
    <row r="26" customHeight="1" spans="2:6">
      <c r="B26" s="196"/>
      <c r="C26" s="196"/>
      <c r="D26" s="196"/>
      <c r="E26" s="197"/>
      <c r="F26" s="197"/>
    </row>
    <row r="27" customHeight="1" spans="2:6">
      <c r="B27" s="196"/>
      <c r="C27" s="196"/>
      <c r="D27" s="196"/>
      <c r="E27" s="197"/>
      <c r="F27" s="197"/>
    </row>
    <row r="28" customHeight="1" spans="2:6">
      <c r="B28" s="196"/>
      <c r="C28" s="196"/>
      <c r="D28" s="196"/>
      <c r="E28" s="197"/>
      <c r="F28" s="197"/>
    </row>
    <row r="29" customHeight="1" spans="2:6">
      <c r="B29" s="196"/>
      <c r="C29" s="196"/>
      <c r="D29" s="196"/>
      <c r="E29" s="197"/>
      <c r="F29" s="197"/>
    </row>
    <row r="30" customHeight="1" spans="2:6">
      <c r="B30" s="196"/>
      <c r="C30" s="196"/>
      <c r="D30" s="196"/>
      <c r="E30" s="197"/>
      <c r="F30" s="197"/>
    </row>
    <row r="31" customHeight="1" spans="2:6">
      <c r="B31" s="196"/>
      <c r="C31" s="196"/>
      <c r="D31" s="196"/>
      <c r="E31" s="197"/>
      <c r="F31" s="197"/>
    </row>
    <row r="32" customHeight="1" spans="2:6">
      <c r="B32" s="196"/>
      <c r="C32" s="196"/>
      <c r="D32" s="196"/>
      <c r="E32" s="197"/>
      <c r="F32" s="197"/>
    </row>
    <row r="33" customHeight="1" spans="2:6">
      <c r="B33" s="196"/>
      <c r="C33" s="196"/>
      <c r="D33" s="196"/>
      <c r="E33" s="197"/>
      <c r="F33" s="197"/>
    </row>
    <row r="34" customHeight="1" spans="2:6">
      <c r="B34" s="196"/>
      <c r="C34" s="196"/>
      <c r="D34" s="196"/>
      <c r="E34" s="197"/>
      <c r="F34" s="197"/>
    </row>
    <row r="35" customHeight="1" spans="2:6">
      <c r="B35" s="196"/>
      <c r="C35" s="196"/>
      <c r="D35" s="196"/>
      <c r="E35" s="197"/>
      <c r="F35" s="197"/>
    </row>
    <row r="36" customHeight="1" spans="2:6">
      <c r="B36" s="196"/>
      <c r="C36" s="196"/>
      <c r="D36" s="196"/>
      <c r="E36" s="197"/>
      <c r="F36" s="197"/>
    </row>
    <row r="37" customHeight="1" spans="2:6">
      <c r="B37" s="196"/>
      <c r="C37" s="196"/>
      <c r="D37" s="196"/>
      <c r="E37" s="197"/>
      <c r="F37" s="197"/>
    </row>
    <row r="38" customHeight="1" spans="2:6">
      <c r="B38" s="196"/>
      <c r="C38" s="196"/>
      <c r="D38" s="196"/>
      <c r="E38" s="197"/>
      <c r="F38" s="197"/>
    </row>
    <row r="39" customHeight="1" spans="2:6">
      <c r="B39" s="196"/>
      <c r="C39" s="196"/>
      <c r="D39" s="196"/>
      <c r="E39" s="197"/>
      <c r="F39" s="197"/>
    </row>
    <row r="40" customHeight="1" spans="2:6">
      <c r="B40" s="196"/>
      <c r="C40" s="196"/>
      <c r="D40" s="196"/>
      <c r="E40" s="197"/>
      <c r="F40" s="197"/>
    </row>
    <row r="41" customHeight="1" spans="2:6">
      <c r="B41" s="196"/>
      <c r="C41" s="196"/>
      <c r="D41" s="196"/>
      <c r="E41" s="197"/>
      <c r="F41" s="197"/>
    </row>
    <row r="42" customHeight="1" spans="2:6">
      <c r="B42" s="196"/>
      <c r="C42" s="196"/>
      <c r="D42" s="196"/>
      <c r="E42" s="197"/>
      <c r="F42" s="197"/>
    </row>
    <row r="43" customHeight="1" spans="2:6">
      <c r="B43" s="196"/>
      <c r="C43" s="196"/>
      <c r="D43" s="196"/>
      <c r="E43" s="197"/>
      <c r="F43" s="197"/>
    </row>
    <row r="44" customHeight="1" spans="2:6">
      <c r="B44" s="196"/>
      <c r="C44" s="196"/>
      <c r="D44" s="196"/>
      <c r="E44" s="197"/>
      <c r="F44" s="197"/>
    </row>
    <row r="45" customHeight="1" spans="2:6">
      <c r="B45" s="196"/>
      <c r="C45" s="196"/>
      <c r="D45" s="196"/>
      <c r="E45" s="197"/>
      <c r="F45" s="197"/>
    </row>
    <row r="46" customHeight="1" spans="2:6">
      <c r="B46" s="196"/>
      <c r="C46" s="196"/>
      <c r="D46" s="196"/>
      <c r="E46" s="197"/>
      <c r="F46" s="197"/>
    </row>
    <row r="47" customHeight="1" spans="2:6">
      <c r="B47" s="196"/>
      <c r="C47" s="196"/>
      <c r="D47" s="196"/>
      <c r="E47" s="197"/>
      <c r="F47" s="197"/>
    </row>
    <row r="48" customHeight="1" spans="2:6">
      <c r="B48" s="196"/>
      <c r="C48" s="196"/>
      <c r="D48" s="196"/>
      <c r="E48" s="197"/>
      <c r="F48" s="197"/>
    </row>
    <row r="49" customHeight="1" spans="2:6">
      <c r="B49" s="196"/>
      <c r="C49" s="196"/>
      <c r="D49" s="196"/>
      <c r="E49" s="197"/>
      <c r="F49" s="197"/>
    </row>
    <row r="50" customHeight="1" spans="2:6">
      <c r="B50" s="196"/>
      <c r="C50" s="196"/>
      <c r="D50" s="196"/>
      <c r="E50" s="197"/>
      <c r="F50" s="197"/>
    </row>
    <row r="51" customHeight="1" spans="2:6">
      <c r="B51" s="196"/>
      <c r="C51" s="196"/>
      <c r="D51" s="196"/>
      <c r="E51" s="197"/>
      <c r="F51" s="197"/>
    </row>
    <row r="52" customHeight="1" spans="2:6">
      <c r="B52" s="196"/>
      <c r="C52" s="196"/>
      <c r="D52" s="196"/>
      <c r="E52" s="197"/>
      <c r="F52" s="197"/>
    </row>
    <row r="53" customHeight="1" spans="2:6">
      <c r="B53" s="196"/>
      <c r="C53" s="196"/>
      <c r="D53" s="196"/>
      <c r="E53" s="197"/>
      <c r="F53" s="197"/>
    </row>
    <row r="54" customHeight="1" spans="2:6">
      <c r="B54" s="196"/>
      <c r="C54" s="196"/>
      <c r="D54" s="196"/>
      <c r="E54" s="197"/>
      <c r="F54" s="197"/>
    </row>
    <row r="55" customHeight="1" spans="2:6">
      <c r="B55" s="196"/>
      <c r="C55" s="196"/>
      <c r="D55" s="196"/>
      <c r="E55" s="197"/>
      <c r="F55" s="197"/>
    </row>
    <row r="56" customHeight="1" spans="2:6">
      <c r="B56" s="196"/>
      <c r="C56" s="196"/>
      <c r="D56" s="196"/>
      <c r="E56" s="197"/>
      <c r="F56" s="197"/>
    </row>
    <row r="57" customHeight="1" spans="2:6">
      <c r="B57" s="196"/>
      <c r="C57" s="196"/>
      <c r="D57" s="196"/>
      <c r="E57" s="197"/>
      <c r="F57" s="197"/>
    </row>
    <row r="58" customHeight="1" spans="2:6">
      <c r="B58" s="196"/>
      <c r="C58" s="196"/>
      <c r="D58" s="196"/>
      <c r="E58" s="197"/>
      <c r="F58" s="197"/>
    </row>
    <row r="59" customHeight="1" spans="2:6">
      <c r="B59" s="196"/>
      <c r="C59" s="196"/>
      <c r="D59" s="196"/>
      <c r="E59" s="197"/>
      <c r="F59" s="197"/>
    </row>
    <row r="60" customHeight="1" spans="2:6">
      <c r="B60" s="196"/>
      <c r="C60" s="196"/>
      <c r="D60" s="196"/>
      <c r="E60" s="197"/>
      <c r="F60" s="197"/>
    </row>
    <row r="61" customHeight="1" spans="2:6">
      <c r="B61" s="196"/>
      <c r="C61" s="196"/>
      <c r="D61" s="196"/>
      <c r="E61" s="197"/>
      <c r="F61" s="197"/>
    </row>
    <row r="62" customHeight="1" spans="2:6">
      <c r="B62" s="196"/>
      <c r="C62" s="196"/>
      <c r="D62" s="196"/>
      <c r="E62" s="197"/>
      <c r="F62" s="197"/>
    </row>
    <row r="63" customHeight="1" spans="2:6">
      <c r="B63" s="196"/>
      <c r="C63" s="196"/>
      <c r="D63" s="196"/>
      <c r="E63" s="197"/>
      <c r="F63" s="197"/>
    </row>
    <row r="64" customHeight="1" spans="2:6">
      <c r="B64" s="196"/>
      <c r="C64" s="196"/>
      <c r="D64" s="196"/>
      <c r="E64" s="197"/>
      <c r="F64" s="197"/>
    </row>
    <row r="65" customHeight="1" spans="2:6">
      <c r="B65" s="196"/>
      <c r="C65" s="196"/>
      <c r="D65" s="196"/>
      <c r="E65" s="197"/>
      <c r="F65" s="197"/>
    </row>
    <row r="66" customHeight="1" spans="2:6">
      <c r="B66" s="196"/>
      <c r="C66" s="196"/>
      <c r="D66" s="196"/>
      <c r="E66" s="197"/>
      <c r="F66" s="197"/>
    </row>
    <row r="67" customHeight="1" spans="2:6">
      <c r="B67" s="196"/>
      <c r="C67" s="196"/>
      <c r="D67" s="196"/>
      <c r="E67" s="197"/>
      <c r="F67" s="197"/>
    </row>
    <row r="68" customHeight="1" spans="2:6">
      <c r="B68" s="196"/>
      <c r="C68" s="196"/>
      <c r="D68" s="196"/>
      <c r="E68" s="197"/>
      <c r="F68" s="197"/>
    </row>
    <row r="69" customHeight="1" spans="2:6">
      <c r="B69" s="196"/>
      <c r="C69" s="196"/>
      <c r="D69" s="196"/>
      <c r="E69" s="197"/>
      <c r="F69" s="197"/>
    </row>
    <row r="70" customHeight="1" spans="2:6">
      <c r="B70" s="196"/>
      <c r="C70" s="196"/>
      <c r="D70" s="196"/>
      <c r="E70" s="197"/>
      <c r="F70" s="197"/>
    </row>
    <row r="71" customHeight="1" spans="2:6">
      <c r="B71" s="196"/>
      <c r="C71" s="196"/>
      <c r="D71" s="196"/>
      <c r="E71" s="197"/>
      <c r="F71" s="197"/>
    </row>
  </sheetData>
  <mergeCells count="1">
    <mergeCell ref="A2:G2"/>
  </mergeCells>
  <printOptions horizontalCentered="1"/>
  <pageMargins left="0.751388888888889" right="0.751388888888889" top="0.393055555555556" bottom="0.314583333333333" header="0.236111111111111" footer="0.0784722222222222"/>
  <pageSetup paperSize="9" orientation="landscape" horizontalDpi="600" vertic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showZeros="0" zoomScaleSheetLayoutView="60" workbookViewId="0">
      <selection activeCell="E23" sqref="E23"/>
    </sheetView>
  </sheetViews>
  <sheetFormatPr defaultColWidth="13.75" defaultRowHeight="14.25" outlineLevelRow="6" outlineLevelCol="2"/>
  <cols>
    <col min="1" max="1" width="36" customWidth="1"/>
    <col min="2" max="2" width="25.875" style="44" customWidth="1"/>
    <col min="3" max="3" width="42.375" customWidth="1"/>
  </cols>
  <sheetData>
    <row r="1" ht="28.9" customHeight="1" spans="1:1">
      <c r="A1" s="20" t="s">
        <v>0</v>
      </c>
    </row>
    <row r="2" ht="30" customHeight="1" spans="1:3">
      <c r="A2" s="21" t="s">
        <v>948</v>
      </c>
      <c r="B2" s="143"/>
      <c r="C2" s="21"/>
    </row>
    <row r="3" ht="18" customHeight="1" spans="1:3">
      <c r="A3" s="144" t="s">
        <v>949</v>
      </c>
      <c r="B3" s="145"/>
      <c r="C3" s="109" t="s">
        <v>33</v>
      </c>
    </row>
    <row r="4" ht="30" customHeight="1" spans="1:3">
      <c r="A4" s="122" t="s">
        <v>620</v>
      </c>
      <c r="B4" s="146" t="s">
        <v>35</v>
      </c>
      <c r="C4" s="122" t="s">
        <v>36</v>
      </c>
    </row>
    <row r="5" ht="25.15" customHeight="1" spans="1:3">
      <c r="A5" s="156" t="s">
        <v>201</v>
      </c>
      <c r="B5" s="148">
        <v>5</v>
      </c>
      <c r="C5" s="157"/>
    </row>
    <row r="6" ht="25.15" customHeight="1" spans="1:3">
      <c r="A6" s="83" t="s">
        <v>950</v>
      </c>
      <c r="B6" s="152">
        <v>5</v>
      </c>
      <c r="C6" s="87"/>
    </row>
    <row r="7" ht="25.15" customHeight="1" spans="1:3">
      <c r="A7" s="83" t="s">
        <v>951</v>
      </c>
      <c r="B7" s="152"/>
      <c r="C7" s="87"/>
    </row>
  </sheetData>
  <mergeCells count="1">
    <mergeCell ref="A2:C2"/>
  </mergeCells>
  <printOptions horizontalCentered="1"/>
  <pageMargins left="0.751388888888889" right="0.751388888888889" top="0.786805555555556" bottom="0.786805555555556" header="0.5" footer="0.5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1"/>
  <sheetViews>
    <sheetView zoomScaleSheetLayoutView="60" workbookViewId="0">
      <pane ySplit="3" topLeftCell="A4" activePane="bottomLeft" state="frozen"/>
      <selection/>
      <selection pane="bottomLeft" activeCell="A31" sqref="A31"/>
    </sheetView>
  </sheetViews>
  <sheetFormatPr defaultColWidth="13.75" defaultRowHeight="24" customHeight="1"/>
  <cols>
    <col min="1" max="1" width="109.125" customWidth="1"/>
  </cols>
  <sheetData>
    <row r="1" ht="28.9" customHeight="1" spans="1:1">
      <c r="A1" s="20" t="s">
        <v>0</v>
      </c>
    </row>
    <row r="2" ht="38.25" customHeight="1" spans="1:1">
      <c r="A2" s="464" t="s">
        <v>3</v>
      </c>
    </row>
    <row r="3" ht="15" customHeight="1" spans="1:1">
      <c r="A3" s="465"/>
    </row>
    <row r="4" ht="22.15" customHeight="1" spans="1:1">
      <c r="A4" s="466" t="s">
        <v>4</v>
      </c>
    </row>
    <row r="5" ht="22.15" customHeight="1" spans="1:1">
      <c r="A5" s="466" t="s">
        <v>5</v>
      </c>
    </row>
    <row r="6" ht="22.15" customHeight="1" spans="1:1">
      <c r="A6" s="466" t="s">
        <v>6</v>
      </c>
    </row>
    <row r="7" ht="22.15" customHeight="1" spans="1:1">
      <c r="A7" s="466" t="s">
        <v>7</v>
      </c>
    </row>
    <row r="8" ht="22.15" customHeight="1" spans="1:1">
      <c r="A8" s="466" t="s">
        <v>8</v>
      </c>
    </row>
    <row r="9" ht="22.15" customHeight="1" spans="1:1">
      <c r="A9" s="466" t="s">
        <v>9</v>
      </c>
    </row>
    <row r="10" ht="22.15" customHeight="1" spans="1:1">
      <c r="A10" s="466" t="s">
        <v>10</v>
      </c>
    </row>
    <row r="11" ht="22.15" customHeight="1" spans="1:1">
      <c r="A11" s="466" t="s">
        <v>11</v>
      </c>
    </row>
    <row r="12" ht="22.15" customHeight="1" spans="1:1">
      <c r="A12" s="467" t="s">
        <v>12</v>
      </c>
    </row>
    <row r="13" ht="22.15" customHeight="1" spans="1:1">
      <c r="A13" s="466" t="s">
        <v>13</v>
      </c>
    </row>
    <row r="14" ht="22.15" customHeight="1" spans="1:1">
      <c r="A14" s="466" t="s">
        <v>14</v>
      </c>
    </row>
    <row r="15" ht="22.15" customHeight="1" spans="1:1">
      <c r="A15" s="466" t="s">
        <v>15</v>
      </c>
    </row>
    <row r="16" ht="22.15" customHeight="1" spans="1:1">
      <c r="A16" s="466" t="s">
        <v>16</v>
      </c>
    </row>
    <row r="17" ht="22.15" customHeight="1" spans="1:1">
      <c r="A17" s="466" t="s">
        <v>17</v>
      </c>
    </row>
    <row r="18" ht="22.15" customHeight="1" spans="1:1">
      <c r="A18" s="466" t="s">
        <v>18</v>
      </c>
    </row>
    <row r="19" ht="22.15" customHeight="1" spans="1:1">
      <c r="A19" s="466" t="s">
        <v>19</v>
      </c>
    </row>
    <row r="20" ht="22.15" customHeight="1" spans="1:1">
      <c r="A20" s="466" t="s">
        <v>20</v>
      </c>
    </row>
    <row r="21" ht="22.15" customHeight="1" spans="1:1">
      <c r="A21" s="466" t="s">
        <v>21</v>
      </c>
    </row>
    <row r="22" ht="22.15" customHeight="1" spans="1:1">
      <c r="A22" s="466" t="s">
        <v>22</v>
      </c>
    </row>
    <row r="23" ht="22.15" customHeight="1" spans="1:1">
      <c r="A23" s="466" t="s">
        <v>23</v>
      </c>
    </row>
    <row r="24" ht="22.15" customHeight="1" spans="1:1">
      <c r="A24" s="466" t="s">
        <v>24</v>
      </c>
    </row>
    <row r="25" ht="22.15" customHeight="1" spans="1:1">
      <c r="A25" s="468" t="s">
        <v>25</v>
      </c>
    </row>
    <row r="26" ht="22.15" customHeight="1" spans="1:1">
      <c r="A26" s="468" t="s">
        <v>26</v>
      </c>
    </row>
    <row r="27" ht="22.15" customHeight="1" spans="1:1">
      <c r="A27" s="468" t="s">
        <v>27</v>
      </c>
    </row>
    <row r="28" ht="22.15" customHeight="1" spans="1:1">
      <c r="A28" s="468" t="s">
        <v>28</v>
      </c>
    </row>
    <row r="29" ht="22.15" customHeight="1" spans="1:1">
      <c r="A29" s="468" t="s">
        <v>29</v>
      </c>
    </row>
    <row r="30" ht="22.15" customHeight="1" spans="1:1">
      <c r="A30" s="468" t="s">
        <v>30</v>
      </c>
    </row>
    <row r="31" ht="40.15" customHeight="1" spans="1:1">
      <c r="A31" s="469"/>
    </row>
  </sheetData>
  <printOptions horizontalCentered="1"/>
  <pageMargins left="0.751388888888889" right="0.751388888888889" top="0.786805555555556" bottom="0.786805555555556" header="0.5" footer="0.5"/>
  <pageSetup paperSize="9" orientation="landscape" horizontalDpi="600" vertic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C23" sqref="C23"/>
    </sheetView>
  </sheetViews>
  <sheetFormatPr defaultColWidth="13.75" defaultRowHeight="14.25" outlineLevelRow="6" outlineLevelCol="3"/>
  <cols>
    <col min="1" max="1" width="31.375" customWidth="1"/>
    <col min="2" max="2" width="20.375" style="44" customWidth="1"/>
    <col min="3" max="3" width="23.75" style="44" customWidth="1"/>
    <col min="4" max="4" width="31" customWidth="1"/>
  </cols>
  <sheetData>
    <row r="1" ht="28.9" customHeight="1" spans="1:1">
      <c r="A1" s="20" t="s">
        <v>0</v>
      </c>
    </row>
    <row r="2" ht="30" customHeight="1" spans="1:4">
      <c r="A2" s="21" t="s">
        <v>952</v>
      </c>
      <c r="B2" s="143"/>
      <c r="C2" s="143"/>
      <c r="D2" s="21"/>
    </row>
    <row r="3" ht="18" customHeight="1" spans="1:4">
      <c r="A3" s="144" t="s">
        <v>953</v>
      </c>
      <c r="B3" s="145"/>
      <c r="C3" s="145"/>
      <c r="D3" s="109" t="s">
        <v>33</v>
      </c>
    </row>
    <row r="4" ht="30" customHeight="1" spans="1:4">
      <c r="A4" s="122" t="s">
        <v>880</v>
      </c>
      <c r="B4" s="146" t="s">
        <v>35</v>
      </c>
      <c r="C4" s="146" t="s">
        <v>954</v>
      </c>
      <c r="D4" s="122" t="s">
        <v>36</v>
      </c>
    </row>
    <row r="5" ht="25.15" customHeight="1" spans="1:4">
      <c r="A5" s="147" t="s">
        <v>201</v>
      </c>
      <c r="B5" s="148"/>
      <c r="C5" s="149"/>
      <c r="D5" s="150"/>
    </row>
    <row r="6" ht="25.15" customHeight="1" spans="1:4">
      <c r="A6" s="151" t="s">
        <v>955</v>
      </c>
      <c r="B6" s="152">
        <v>5</v>
      </c>
      <c r="C6" s="153">
        <v>5</v>
      </c>
      <c r="D6" s="154"/>
    </row>
    <row r="7" s="142" customFormat="1" ht="24.75" customHeight="1" spans="1:4">
      <c r="A7" s="155" t="s">
        <v>956</v>
      </c>
      <c r="B7" s="152">
        <v>5</v>
      </c>
      <c r="C7" s="153">
        <v>5</v>
      </c>
      <c r="D7" s="154"/>
    </row>
  </sheetData>
  <mergeCells count="1">
    <mergeCell ref="A2:D2"/>
  </mergeCells>
  <printOptions horizontalCentered="1"/>
  <pageMargins left="0.751388888888889" right="0.751388888888889" top="0.786805555555556" bottom="0.786805555555556" header="0.5" footer="0.5"/>
  <pageSetup paperSize="9" orientation="landscape" horizontalDpi="600" vertic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"/>
  <sheetViews>
    <sheetView showZeros="0" zoomScaleSheetLayoutView="60" workbookViewId="0">
      <pane xSplit="1" ySplit="4" topLeftCell="B33" activePane="bottomRight" state="frozen"/>
      <selection/>
      <selection pane="topRight"/>
      <selection pane="bottomLeft"/>
      <selection pane="bottomRight" activeCell="B1" sqref="B$1:C$1048576"/>
    </sheetView>
  </sheetViews>
  <sheetFormatPr defaultColWidth="15.375" defaultRowHeight="24" customHeight="1" outlineLevelCol="4"/>
  <cols>
    <col min="1" max="1" width="50.25" style="103" customWidth="1"/>
    <col min="2" max="2" width="20.5" style="104" customWidth="1"/>
    <col min="3" max="3" width="18.5" style="104" customWidth="1"/>
    <col min="4" max="4" width="20.5" style="103" customWidth="1"/>
    <col min="5" max="5" width="18.375" style="103" customWidth="1"/>
    <col min="6" max="16384" width="15.375" style="103"/>
  </cols>
  <sheetData>
    <row r="1" ht="28.9" customHeight="1" spans="1:1">
      <c r="A1" s="105" t="s">
        <v>0</v>
      </c>
    </row>
    <row r="2" ht="30" customHeight="1" spans="1:5">
      <c r="A2" s="21" t="s">
        <v>957</v>
      </c>
      <c r="B2" s="22"/>
      <c r="C2" s="22"/>
      <c r="D2" s="21"/>
      <c r="E2" s="21"/>
    </row>
    <row r="3" ht="18" customHeight="1" spans="1:5">
      <c r="A3" s="78" t="s">
        <v>958</v>
      </c>
      <c r="B3" s="106"/>
      <c r="C3" s="107"/>
      <c r="D3" s="108"/>
      <c r="E3" s="109" t="s">
        <v>33</v>
      </c>
    </row>
    <row r="4" ht="37.9" customHeight="1" spans="1:5">
      <c r="A4" s="122" t="s">
        <v>880</v>
      </c>
      <c r="B4" s="123" t="s">
        <v>959</v>
      </c>
      <c r="C4" s="123" t="s">
        <v>35</v>
      </c>
      <c r="D4" s="122" t="s">
        <v>960</v>
      </c>
      <c r="E4" s="122" t="s">
        <v>36</v>
      </c>
    </row>
    <row r="5" s="101" customFormat="1" ht="25.15" customHeight="1" spans="1:5">
      <c r="A5" s="124" t="s">
        <v>961</v>
      </c>
      <c r="B5" s="125"/>
      <c r="C5" s="125"/>
      <c r="D5" s="126"/>
      <c r="E5" s="127"/>
    </row>
    <row r="6" ht="25.15" customHeight="1" spans="1:5">
      <c r="A6" s="116" t="s">
        <v>962</v>
      </c>
      <c r="B6" s="84"/>
      <c r="C6" s="84"/>
      <c r="D6" s="128"/>
      <c r="E6" s="129"/>
    </row>
    <row r="7" ht="25.15" customHeight="1" spans="1:5">
      <c r="A7" s="116" t="s">
        <v>963</v>
      </c>
      <c r="B7" s="84"/>
      <c r="C7" s="84"/>
      <c r="D7" s="128"/>
      <c r="E7" s="129"/>
    </row>
    <row r="8" ht="25.15" customHeight="1" spans="1:5">
      <c r="A8" s="116" t="s">
        <v>964</v>
      </c>
      <c r="B8" s="84"/>
      <c r="C8" s="84"/>
      <c r="D8" s="128"/>
      <c r="E8" s="129"/>
    </row>
    <row r="9" ht="25.15" customHeight="1" spans="1:5">
      <c r="A9" s="116" t="s">
        <v>965</v>
      </c>
      <c r="B9" s="84"/>
      <c r="C9" s="84"/>
      <c r="D9" s="128"/>
      <c r="E9" s="129"/>
    </row>
    <row r="10" ht="25.15" customHeight="1" spans="1:5">
      <c r="A10" s="116" t="s">
        <v>966</v>
      </c>
      <c r="B10" s="84"/>
      <c r="C10" s="84"/>
      <c r="D10" s="128"/>
      <c r="E10" s="129"/>
    </row>
    <row r="11" ht="25.15" customHeight="1" spans="1:5">
      <c r="A11" s="116" t="s">
        <v>967</v>
      </c>
      <c r="B11" s="84"/>
      <c r="C11" s="84"/>
      <c r="D11" s="128"/>
      <c r="E11" s="129"/>
    </row>
    <row r="12" s="101" customFormat="1" ht="25.15" customHeight="1" spans="1:5">
      <c r="A12" s="124" t="s">
        <v>968</v>
      </c>
      <c r="B12" s="125"/>
      <c r="C12" s="125"/>
      <c r="D12" s="126"/>
      <c r="E12" s="130"/>
    </row>
    <row r="13" ht="25.15" customHeight="1" spans="1:5">
      <c r="A13" s="116" t="s">
        <v>969</v>
      </c>
      <c r="B13" s="131"/>
      <c r="C13" s="84"/>
      <c r="D13" s="128"/>
      <c r="E13" s="129"/>
    </row>
    <row r="14" ht="25.15" customHeight="1" spans="1:5">
      <c r="A14" s="116" t="s">
        <v>964</v>
      </c>
      <c r="B14" s="131"/>
      <c r="C14" s="84"/>
      <c r="D14" s="128"/>
      <c r="E14" s="129"/>
    </row>
    <row r="15" ht="25.15" customHeight="1" spans="1:5">
      <c r="A15" s="116" t="s">
        <v>966</v>
      </c>
      <c r="B15" s="131"/>
      <c r="C15" s="84"/>
      <c r="D15" s="128"/>
      <c r="E15" s="129"/>
    </row>
    <row r="16" ht="25.15" customHeight="1" spans="1:5">
      <c r="A16" s="116" t="s">
        <v>967</v>
      </c>
      <c r="B16" s="131"/>
      <c r="C16" s="84"/>
      <c r="D16" s="128"/>
      <c r="E16" s="129"/>
    </row>
    <row r="17" s="101" customFormat="1" ht="25.15" customHeight="1" spans="1:5">
      <c r="A17" s="124" t="s">
        <v>970</v>
      </c>
      <c r="B17" s="125">
        <f>SUM(B18:B22)</f>
        <v>28346</v>
      </c>
      <c r="C17" s="125">
        <v>29952</v>
      </c>
      <c r="D17" s="126">
        <f t="shared" ref="D17:D22" si="0">C17/B17*100</f>
        <v>105.665702391872</v>
      </c>
      <c r="E17" s="130"/>
    </row>
    <row r="18" ht="25.15" customHeight="1" spans="1:5">
      <c r="A18" s="116" t="s">
        <v>962</v>
      </c>
      <c r="B18" s="84">
        <v>10831</v>
      </c>
      <c r="C18" s="84">
        <v>11152</v>
      </c>
      <c r="D18" s="126">
        <f t="shared" si="0"/>
        <v>102.963715261749</v>
      </c>
      <c r="E18" s="129"/>
    </row>
    <row r="19" ht="25.15" customHeight="1" spans="1:5">
      <c r="A19" s="116" t="s">
        <v>963</v>
      </c>
      <c r="B19" s="84">
        <v>17100</v>
      </c>
      <c r="C19" s="84">
        <v>18303</v>
      </c>
      <c r="D19" s="126">
        <f t="shared" si="0"/>
        <v>107.035087719298</v>
      </c>
      <c r="E19" s="129"/>
    </row>
    <row r="20" ht="25.15" customHeight="1" spans="1:5">
      <c r="A20" s="116" t="s">
        <v>964</v>
      </c>
      <c r="B20" s="84">
        <v>180</v>
      </c>
      <c r="C20" s="84">
        <v>220</v>
      </c>
      <c r="D20" s="126">
        <f t="shared" si="0"/>
        <v>122.222222222222</v>
      </c>
      <c r="E20" s="129"/>
    </row>
    <row r="21" ht="25.15" customHeight="1" spans="1:5">
      <c r="A21" s="116" t="s">
        <v>966</v>
      </c>
      <c r="B21" s="84">
        <v>235</v>
      </c>
      <c r="C21" s="84">
        <v>265</v>
      </c>
      <c r="D21" s="126">
        <f t="shared" si="0"/>
        <v>112.765957446808</v>
      </c>
      <c r="E21" s="129"/>
    </row>
    <row r="22" ht="25.15" customHeight="1" spans="1:5">
      <c r="A22" s="116" t="s">
        <v>967</v>
      </c>
      <c r="B22" s="84"/>
      <c r="C22" s="84">
        <v>12</v>
      </c>
      <c r="D22" s="126" t="e">
        <f t="shared" si="0"/>
        <v>#DIV/0!</v>
      </c>
      <c r="E22" s="129"/>
    </row>
    <row r="23" s="101" customFormat="1" ht="25.15" customHeight="1" spans="1:5">
      <c r="A23" s="124" t="s">
        <v>971</v>
      </c>
      <c r="B23" s="125"/>
      <c r="C23" s="125"/>
      <c r="D23" s="126"/>
      <c r="E23" s="130"/>
    </row>
    <row r="24" ht="25.15" customHeight="1" spans="1:5">
      <c r="A24" s="116" t="s">
        <v>972</v>
      </c>
      <c r="B24" s="84"/>
      <c r="C24" s="84"/>
      <c r="D24" s="126"/>
      <c r="E24" s="129"/>
    </row>
    <row r="25" ht="25.15" customHeight="1" spans="1:5">
      <c r="A25" s="116" t="s">
        <v>964</v>
      </c>
      <c r="B25" s="84"/>
      <c r="C25" s="84"/>
      <c r="D25" s="126"/>
      <c r="E25" s="129"/>
    </row>
    <row r="26" ht="25.15" customHeight="1" spans="1:5">
      <c r="A26" s="116" t="s">
        <v>966</v>
      </c>
      <c r="B26" s="84"/>
      <c r="C26" s="84"/>
      <c r="D26" s="126"/>
      <c r="E26" s="129"/>
    </row>
    <row r="27" ht="25.15" customHeight="1" spans="1:5">
      <c r="A27" s="116" t="s">
        <v>967</v>
      </c>
      <c r="B27" s="132"/>
      <c r="C27" s="132"/>
      <c r="D27" s="126"/>
      <c r="E27" s="129"/>
    </row>
    <row r="28" s="101" customFormat="1" ht="25.15" customHeight="1" spans="1:5">
      <c r="A28" s="124" t="s">
        <v>973</v>
      </c>
      <c r="B28" s="133"/>
      <c r="C28" s="133"/>
      <c r="D28" s="126"/>
      <c r="E28" s="134"/>
    </row>
    <row r="29" ht="25.15" customHeight="1" spans="1:5">
      <c r="A29" s="116" t="s">
        <v>974</v>
      </c>
      <c r="B29" s="135"/>
      <c r="C29" s="135"/>
      <c r="D29" s="126"/>
      <c r="E29" s="136"/>
    </row>
    <row r="30" ht="25.15" customHeight="1" spans="1:5">
      <c r="A30" s="116" t="s">
        <v>964</v>
      </c>
      <c r="B30" s="135"/>
      <c r="C30" s="135"/>
      <c r="D30" s="126"/>
      <c r="E30" s="136"/>
    </row>
    <row r="31" ht="25.15" customHeight="1" spans="1:5">
      <c r="A31" s="116" t="s">
        <v>967</v>
      </c>
      <c r="B31" s="135"/>
      <c r="C31" s="135"/>
      <c r="D31" s="126"/>
      <c r="E31" s="136"/>
    </row>
    <row r="32" ht="25.15" customHeight="1" spans="1:5">
      <c r="A32" s="124" t="s">
        <v>975</v>
      </c>
      <c r="B32" s="125">
        <f>SUM(B33:B39)</f>
        <v>8573</v>
      </c>
      <c r="C32" s="125">
        <v>9380</v>
      </c>
      <c r="D32" s="126">
        <f t="shared" ref="D32:D43" si="1">C32/B32*100</f>
        <v>109.413274233057</v>
      </c>
      <c r="E32" s="137"/>
    </row>
    <row r="33" ht="25.15" customHeight="1" spans="1:5">
      <c r="A33" s="116" t="s">
        <v>962</v>
      </c>
      <c r="B33" s="135">
        <v>1029</v>
      </c>
      <c r="C33" s="135">
        <v>1379</v>
      </c>
      <c r="D33" s="126">
        <f t="shared" si="1"/>
        <v>134.013605442177</v>
      </c>
      <c r="E33" s="137"/>
    </row>
    <row r="34" ht="25.15" customHeight="1" spans="1:5">
      <c r="A34" s="116" t="s">
        <v>963</v>
      </c>
      <c r="B34" s="135">
        <v>7205</v>
      </c>
      <c r="C34" s="135">
        <v>7411</v>
      </c>
      <c r="D34" s="126">
        <f t="shared" si="1"/>
        <v>102.859125607217</v>
      </c>
      <c r="E34" s="137"/>
    </row>
    <row r="35" ht="25.15" customHeight="1" spans="1:5">
      <c r="A35" s="116" t="s">
        <v>964</v>
      </c>
      <c r="B35" s="135">
        <v>300</v>
      </c>
      <c r="C35" s="135">
        <v>285</v>
      </c>
      <c r="D35" s="126">
        <f t="shared" si="1"/>
        <v>95</v>
      </c>
      <c r="E35" s="137"/>
    </row>
    <row r="36" ht="25.15" customHeight="1" spans="1:5">
      <c r="A36" s="116" t="s">
        <v>966</v>
      </c>
      <c r="B36" s="135">
        <v>4</v>
      </c>
      <c r="C36" s="135">
        <v>5</v>
      </c>
      <c r="D36" s="126">
        <f t="shared" si="1"/>
        <v>125</v>
      </c>
      <c r="E36" s="137"/>
    </row>
    <row r="37" ht="25.15" customHeight="1" spans="1:5">
      <c r="A37" s="116" t="s">
        <v>976</v>
      </c>
      <c r="B37" s="135">
        <v>7</v>
      </c>
      <c r="C37" s="135">
        <v>7</v>
      </c>
      <c r="D37" s="126">
        <f t="shared" si="1"/>
        <v>100</v>
      </c>
      <c r="E37" s="137"/>
    </row>
    <row r="38" ht="25.15" customHeight="1" spans="1:5">
      <c r="A38" s="116" t="s">
        <v>965</v>
      </c>
      <c r="B38" s="135">
        <v>25</v>
      </c>
      <c r="C38" s="135">
        <v>289</v>
      </c>
      <c r="D38" s="126">
        <f t="shared" si="1"/>
        <v>1156</v>
      </c>
      <c r="E38" s="137"/>
    </row>
    <row r="39" ht="25.15" customHeight="1" spans="1:5">
      <c r="A39" s="116" t="s">
        <v>967</v>
      </c>
      <c r="B39" s="135">
        <v>3</v>
      </c>
      <c r="C39" s="135">
        <v>4</v>
      </c>
      <c r="D39" s="126">
        <f t="shared" si="1"/>
        <v>133.333333333333</v>
      </c>
      <c r="E39" s="137"/>
    </row>
    <row r="40" ht="25.15" customHeight="1" spans="1:5">
      <c r="A40" s="124" t="s">
        <v>977</v>
      </c>
      <c r="B40" s="125">
        <f>SUM(B41:B45)</f>
        <v>1959</v>
      </c>
      <c r="C40" s="125">
        <v>1678</v>
      </c>
      <c r="D40" s="126">
        <f t="shared" si="1"/>
        <v>85.6559469116896</v>
      </c>
      <c r="E40" s="137"/>
    </row>
    <row r="41" ht="25.15" customHeight="1" spans="1:5">
      <c r="A41" s="116" t="s">
        <v>962</v>
      </c>
      <c r="B41" s="135">
        <v>918</v>
      </c>
      <c r="C41" s="135">
        <v>1008</v>
      </c>
      <c r="D41" s="126">
        <f t="shared" si="1"/>
        <v>109.803921568627</v>
      </c>
      <c r="E41" s="137"/>
    </row>
    <row r="42" ht="25.15" customHeight="1" spans="1:5">
      <c r="A42" s="116" t="s">
        <v>963</v>
      </c>
      <c r="B42" s="135">
        <v>991</v>
      </c>
      <c r="C42" s="135">
        <v>614</v>
      </c>
      <c r="D42" s="126">
        <f t="shared" si="1"/>
        <v>61.9576185671039</v>
      </c>
      <c r="E42" s="137"/>
    </row>
    <row r="43" ht="25.15" customHeight="1" spans="1:5">
      <c r="A43" s="116" t="s">
        <v>964</v>
      </c>
      <c r="B43" s="135">
        <v>50</v>
      </c>
      <c r="C43" s="135">
        <v>55</v>
      </c>
      <c r="D43" s="126">
        <f t="shared" si="1"/>
        <v>110</v>
      </c>
      <c r="E43" s="137"/>
    </row>
    <row r="44" ht="25.15" customHeight="1" spans="1:5">
      <c r="A44" s="116" t="s">
        <v>966</v>
      </c>
      <c r="B44" s="135"/>
      <c r="C44" s="135">
        <v>1</v>
      </c>
      <c r="D44" s="126"/>
      <c r="E44" s="137"/>
    </row>
    <row r="45" ht="25.15" customHeight="1" spans="1:5">
      <c r="A45" s="116" t="s">
        <v>967</v>
      </c>
      <c r="B45" s="135"/>
      <c r="C45" s="135"/>
      <c r="D45" s="126"/>
      <c r="E45" s="137"/>
    </row>
    <row r="46" ht="25.15" customHeight="1" spans="1:5">
      <c r="A46" s="124" t="s">
        <v>978</v>
      </c>
      <c r="B46" s="138">
        <f>B17+B32+B40</f>
        <v>38878</v>
      </c>
      <c r="C46" s="138">
        <f>C40+C32+C17</f>
        <v>41010</v>
      </c>
      <c r="D46" s="126">
        <f>C46/B46*100</f>
        <v>105.483821184217</v>
      </c>
      <c r="E46" s="139"/>
    </row>
    <row r="47" ht="25.15" customHeight="1" spans="1:5">
      <c r="A47" s="116" t="s">
        <v>979</v>
      </c>
      <c r="B47" s="135">
        <v>38325</v>
      </c>
      <c r="C47" s="135">
        <v>42173</v>
      </c>
      <c r="D47" s="126">
        <f>C47/B47*100</f>
        <v>110.04044357469</v>
      </c>
      <c r="E47" s="140"/>
    </row>
    <row r="48" ht="25.15" customHeight="1" spans="1:5">
      <c r="A48" s="124" t="s">
        <v>980</v>
      </c>
      <c r="B48" s="138">
        <f>B46+B47</f>
        <v>77203</v>
      </c>
      <c r="C48" s="138">
        <v>83183</v>
      </c>
      <c r="D48" s="126">
        <f>C48/B48*100</f>
        <v>107.745812986542</v>
      </c>
      <c r="E48" s="141"/>
    </row>
  </sheetData>
  <mergeCells count="1">
    <mergeCell ref="A2:E2"/>
  </mergeCells>
  <printOptions horizontalCentered="1"/>
  <pageMargins left="0.118055555555556" right="0.0784722222222222" top="0.786805555555556" bottom="0.786805555555556" header="0.5" footer="0.5"/>
  <pageSetup paperSize="9" orientation="landscape" horizontalDpi="600" vertic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showZeros="0" zoomScaleSheetLayoutView="60" workbookViewId="0">
      <pane xSplit="1" ySplit="4" topLeftCell="B27" activePane="bottomRight" state="frozen"/>
      <selection/>
      <selection pane="topRight"/>
      <selection pane="bottomLeft"/>
      <selection pane="bottomRight" activeCell="B1" sqref="B$1:C$1048576"/>
    </sheetView>
  </sheetViews>
  <sheetFormatPr defaultColWidth="15.375" defaultRowHeight="24" customHeight="1" outlineLevelCol="4"/>
  <cols>
    <col min="1" max="1" width="49.375" style="103" customWidth="1"/>
    <col min="2" max="2" width="21.375" style="104" customWidth="1"/>
    <col min="3" max="3" width="15.875" style="104" customWidth="1"/>
    <col min="4" max="4" width="15.875" style="103" customWidth="1"/>
    <col min="5" max="5" width="12.75" style="103" customWidth="1"/>
    <col min="6" max="6" width="30.875" style="103" customWidth="1"/>
    <col min="7" max="16384" width="15.375" style="103"/>
  </cols>
  <sheetData>
    <row r="1" ht="28.9" customHeight="1" spans="1:1">
      <c r="A1" s="105" t="s">
        <v>0</v>
      </c>
    </row>
    <row r="2" ht="30" customHeight="1" spans="1:5">
      <c r="A2" s="21" t="s">
        <v>981</v>
      </c>
      <c r="B2" s="22"/>
      <c r="C2" s="22"/>
      <c r="D2" s="21"/>
      <c r="E2" s="21"/>
    </row>
    <row r="3" ht="18" customHeight="1" spans="1:5">
      <c r="A3" s="78" t="s">
        <v>982</v>
      </c>
      <c r="B3" s="106"/>
      <c r="C3" s="107"/>
      <c r="D3" s="108"/>
      <c r="E3" s="109" t="s">
        <v>33</v>
      </c>
    </row>
    <row r="4" ht="43.15" customHeight="1" spans="1:5">
      <c r="A4" s="110" t="s">
        <v>880</v>
      </c>
      <c r="B4" s="111" t="s">
        <v>959</v>
      </c>
      <c r="C4" s="111" t="s">
        <v>35</v>
      </c>
      <c r="D4" s="110" t="s">
        <v>960</v>
      </c>
      <c r="E4" s="110" t="s">
        <v>36</v>
      </c>
    </row>
    <row r="5" s="101" customFormat="1" ht="25.15" customHeight="1" spans="1:5">
      <c r="A5" s="112" t="s">
        <v>983</v>
      </c>
      <c r="B5" s="113"/>
      <c r="C5" s="113"/>
      <c r="D5" s="114"/>
      <c r="E5" s="115"/>
    </row>
    <row r="6" ht="25.15" customHeight="1" spans="1:5">
      <c r="A6" s="116" t="s">
        <v>984</v>
      </c>
      <c r="B6" s="84"/>
      <c r="C6" s="84"/>
      <c r="D6" s="117"/>
      <c r="E6" s="118"/>
    </row>
    <row r="7" ht="25.15" customHeight="1" spans="1:5">
      <c r="A7" s="116" t="s">
        <v>985</v>
      </c>
      <c r="B7" s="84"/>
      <c r="C7" s="84"/>
      <c r="D7" s="117"/>
      <c r="E7" s="118"/>
    </row>
    <row r="8" ht="25.15" customHeight="1" spans="1:5">
      <c r="A8" s="116" t="s">
        <v>986</v>
      </c>
      <c r="B8" s="84"/>
      <c r="C8" s="84"/>
      <c r="D8" s="117"/>
      <c r="E8" s="118"/>
    </row>
    <row r="9" ht="25.15" customHeight="1" spans="1:5">
      <c r="A9" s="116" t="s">
        <v>987</v>
      </c>
      <c r="B9" s="84"/>
      <c r="C9" s="84"/>
      <c r="D9" s="117"/>
      <c r="E9" s="118"/>
    </row>
    <row r="10" ht="25.15" customHeight="1" spans="1:5">
      <c r="A10" s="116" t="s">
        <v>988</v>
      </c>
      <c r="B10" s="84"/>
      <c r="C10" s="84"/>
      <c r="D10" s="117"/>
      <c r="E10" s="118"/>
    </row>
    <row r="11" s="101" customFormat="1" ht="25.15" customHeight="1" spans="1:5">
      <c r="A11" s="112" t="s">
        <v>989</v>
      </c>
      <c r="B11" s="113"/>
      <c r="C11" s="113"/>
      <c r="D11" s="114"/>
      <c r="E11" s="119"/>
    </row>
    <row r="12" ht="25.15" customHeight="1" spans="1:5">
      <c r="A12" s="116" t="s">
        <v>990</v>
      </c>
      <c r="B12" s="84"/>
      <c r="C12" s="84"/>
      <c r="D12" s="117"/>
      <c r="E12" s="118"/>
    </row>
    <row r="13" ht="25.15" customHeight="1" spans="1:5">
      <c r="A13" s="116" t="s">
        <v>991</v>
      </c>
      <c r="B13" s="84"/>
      <c r="C13" s="84"/>
      <c r="D13" s="117"/>
      <c r="E13" s="118"/>
    </row>
    <row r="14" ht="25.15" customHeight="1" spans="1:5">
      <c r="A14" s="116" t="s">
        <v>992</v>
      </c>
      <c r="B14" s="84"/>
      <c r="C14" s="84"/>
      <c r="D14" s="117"/>
      <c r="E14" s="118"/>
    </row>
    <row r="15" ht="25.15" customHeight="1" spans="1:5">
      <c r="A15" s="116" t="s">
        <v>993</v>
      </c>
      <c r="B15" s="84"/>
      <c r="C15" s="84"/>
      <c r="D15" s="117"/>
      <c r="E15" s="118"/>
    </row>
    <row r="16" ht="25.15" customHeight="1" spans="1:5">
      <c r="A16" s="116" t="s">
        <v>994</v>
      </c>
      <c r="B16" s="84"/>
      <c r="C16" s="84"/>
      <c r="D16" s="117"/>
      <c r="E16" s="118"/>
    </row>
    <row r="17" ht="25.15" customHeight="1" spans="1:5">
      <c r="A17" s="116" t="s">
        <v>995</v>
      </c>
      <c r="B17" s="84"/>
      <c r="C17" s="84"/>
      <c r="D17" s="117"/>
      <c r="E17" s="118"/>
    </row>
    <row r="18" ht="25.15" customHeight="1" spans="1:5">
      <c r="A18" s="116" t="s">
        <v>986</v>
      </c>
      <c r="B18" s="84"/>
      <c r="C18" s="84"/>
      <c r="D18" s="117"/>
      <c r="E18" s="118"/>
    </row>
    <row r="19" ht="25.15" customHeight="1" spans="1:5">
      <c r="A19" s="116" t="s">
        <v>987</v>
      </c>
      <c r="B19" s="84"/>
      <c r="C19" s="84"/>
      <c r="D19" s="117"/>
      <c r="E19" s="118"/>
    </row>
    <row r="20" s="101" customFormat="1" ht="25.15" customHeight="1" spans="1:5">
      <c r="A20" s="112" t="s">
        <v>996</v>
      </c>
      <c r="B20" s="113">
        <f>SUM(B21:B22)</f>
        <v>28322</v>
      </c>
      <c r="C20" s="113">
        <v>29230</v>
      </c>
      <c r="D20" s="114">
        <f>C20/B20*100</f>
        <v>103.205988277664</v>
      </c>
      <c r="E20" s="119"/>
    </row>
    <row r="21" ht="25.15" customHeight="1" spans="1:5">
      <c r="A21" s="116" t="s">
        <v>984</v>
      </c>
      <c r="B21" s="84">
        <v>28302</v>
      </c>
      <c r="C21" s="84">
        <v>29140</v>
      </c>
      <c r="D21" s="114">
        <f>C21/B21*100</f>
        <v>102.960921489647</v>
      </c>
      <c r="E21" s="118"/>
    </row>
    <row r="22" ht="25.15" customHeight="1" spans="1:5">
      <c r="A22" s="116" t="s">
        <v>986</v>
      </c>
      <c r="B22" s="84">
        <v>20</v>
      </c>
      <c r="C22" s="84">
        <v>70</v>
      </c>
      <c r="D22" s="114">
        <f>C22/B22*100</f>
        <v>350</v>
      </c>
      <c r="E22" s="118"/>
    </row>
    <row r="23" s="102" customFormat="1" ht="25.15" customHeight="1" spans="1:5">
      <c r="A23" s="116" t="s">
        <v>987</v>
      </c>
      <c r="B23" s="84"/>
      <c r="C23" s="84">
        <v>20</v>
      </c>
      <c r="D23" s="114"/>
      <c r="E23" s="118"/>
    </row>
    <row r="24" s="101" customFormat="1" ht="25.15" customHeight="1" spans="1:5">
      <c r="A24" s="112" t="s">
        <v>997</v>
      </c>
      <c r="B24" s="113"/>
      <c r="C24" s="113"/>
      <c r="D24" s="114"/>
      <c r="E24" s="119"/>
    </row>
    <row r="25" ht="25.15" customHeight="1" spans="1:5">
      <c r="A25" s="116" t="s">
        <v>998</v>
      </c>
      <c r="B25" s="84"/>
      <c r="C25" s="84"/>
      <c r="D25" s="114"/>
      <c r="E25" s="118"/>
    </row>
    <row r="26" ht="25.15" customHeight="1" spans="1:5">
      <c r="A26" s="116" t="s">
        <v>986</v>
      </c>
      <c r="B26" s="84"/>
      <c r="C26" s="84"/>
      <c r="D26" s="114"/>
      <c r="E26" s="118"/>
    </row>
    <row r="27" ht="25.15" customHeight="1" spans="1:5">
      <c r="A27" s="116" t="s">
        <v>987</v>
      </c>
      <c r="B27" s="84"/>
      <c r="C27" s="84"/>
      <c r="D27" s="114"/>
      <c r="E27" s="118"/>
    </row>
    <row r="28" s="101" customFormat="1" ht="25.15" customHeight="1" spans="1:5">
      <c r="A28" s="112" t="s">
        <v>999</v>
      </c>
      <c r="B28" s="113"/>
      <c r="C28" s="113"/>
      <c r="D28" s="114"/>
      <c r="E28" s="119"/>
    </row>
    <row r="29" ht="25.15" customHeight="1" spans="1:5">
      <c r="A29" s="116" t="s">
        <v>1000</v>
      </c>
      <c r="B29" s="84"/>
      <c r="C29" s="84"/>
      <c r="D29" s="114"/>
      <c r="E29" s="118"/>
    </row>
    <row r="30" ht="25.15" customHeight="1" spans="1:5">
      <c r="A30" s="116" t="s">
        <v>1001</v>
      </c>
      <c r="B30" s="84"/>
      <c r="C30" s="84"/>
      <c r="D30" s="114"/>
      <c r="E30" s="118"/>
    </row>
    <row r="31" ht="25.15" customHeight="1" spans="1:5">
      <c r="A31" s="116" t="s">
        <v>1002</v>
      </c>
      <c r="B31" s="84"/>
      <c r="C31" s="84"/>
      <c r="D31" s="114"/>
      <c r="E31" s="118"/>
    </row>
    <row r="32" ht="25.15" customHeight="1" spans="1:5">
      <c r="A32" s="112" t="s">
        <v>1003</v>
      </c>
      <c r="B32" s="120">
        <f>SUM(B33:B34)</f>
        <v>7417</v>
      </c>
      <c r="C32" s="120">
        <v>7798</v>
      </c>
      <c r="D32" s="114">
        <f t="shared" ref="D32:D40" si="0">C32/B32*100</f>
        <v>105.136847782122</v>
      </c>
      <c r="E32" s="118"/>
    </row>
    <row r="33" ht="25.15" customHeight="1" spans="1:5">
      <c r="A33" s="116" t="s">
        <v>984</v>
      </c>
      <c r="B33" s="84">
        <v>7414</v>
      </c>
      <c r="C33" s="84">
        <v>7796</v>
      </c>
      <c r="D33" s="114">
        <f t="shared" si="0"/>
        <v>105.152414351227</v>
      </c>
      <c r="E33" s="118"/>
    </row>
    <row r="34" ht="25.15" customHeight="1" spans="1:5">
      <c r="A34" s="116" t="s">
        <v>986</v>
      </c>
      <c r="B34" s="84">
        <v>3</v>
      </c>
      <c r="C34" s="84">
        <v>2</v>
      </c>
      <c r="D34" s="114">
        <f t="shared" si="0"/>
        <v>66.6666666666667</v>
      </c>
      <c r="E34" s="118"/>
    </row>
    <row r="35" ht="25.15" customHeight="1" spans="1:5">
      <c r="A35" s="112" t="s">
        <v>1004</v>
      </c>
      <c r="B35" s="120">
        <f>SUM(B36:B37)</f>
        <v>639</v>
      </c>
      <c r="C35" s="120">
        <v>602</v>
      </c>
      <c r="D35" s="114">
        <f t="shared" si="0"/>
        <v>94.2097026604069</v>
      </c>
      <c r="E35" s="118"/>
    </row>
    <row r="36" ht="25.15" customHeight="1" spans="1:5">
      <c r="A36" s="116" t="s">
        <v>984</v>
      </c>
      <c r="B36" s="84">
        <v>638</v>
      </c>
      <c r="C36" s="84">
        <v>602</v>
      </c>
      <c r="D36" s="114">
        <f t="shared" si="0"/>
        <v>94.3573667711599</v>
      </c>
      <c r="E36" s="118"/>
    </row>
    <row r="37" ht="25.15" customHeight="1" spans="1:5">
      <c r="A37" s="116" t="s">
        <v>986</v>
      </c>
      <c r="B37" s="84">
        <v>1</v>
      </c>
      <c r="C37" s="84">
        <v>0</v>
      </c>
      <c r="D37" s="114">
        <f t="shared" si="0"/>
        <v>0</v>
      </c>
      <c r="E37" s="118"/>
    </row>
    <row r="38" ht="25.15" customHeight="1" spans="1:5">
      <c r="A38" s="112" t="s">
        <v>1005</v>
      </c>
      <c r="B38" s="113">
        <f>B20+B32+B35</f>
        <v>36378</v>
      </c>
      <c r="C38" s="113">
        <f>C35+C32+C20</f>
        <v>37630</v>
      </c>
      <c r="D38" s="114">
        <f t="shared" si="0"/>
        <v>103.441640551982</v>
      </c>
      <c r="E38" s="119"/>
    </row>
    <row r="39" ht="25.15" customHeight="1" spans="1:5">
      <c r="A39" s="116" t="s">
        <v>1006</v>
      </c>
      <c r="B39" s="84">
        <v>40825</v>
      </c>
      <c r="C39" s="84">
        <v>45553</v>
      </c>
      <c r="D39" s="114">
        <f t="shared" si="0"/>
        <v>111.581139007961</v>
      </c>
      <c r="E39" s="118"/>
    </row>
    <row r="40" ht="25.15" customHeight="1" spans="1:5">
      <c r="A40" s="112" t="s">
        <v>1007</v>
      </c>
      <c r="B40" s="113">
        <f>B38+B39</f>
        <v>77203</v>
      </c>
      <c r="C40" s="113">
        <v>82953</v>
      </c>
      <c r="D40" s="114">
        <f t="shared" si="0"/>
        <v>107.447897102444</v>
      </c>
      <c r="E40" s="119"/>
    </row>
    <row r="42" customHeight="1" spans="4:4">
      <c r="D42" s="121"/>
    </row>
  </sheetData>
  <mergeCells count="1">
    <mergeCell ref="A2:E2"/>
  </mergeCells>
  <printOptions horizontalCentered="1"/>
  <pageMargins left="0.751388888888889" right="0.751388888888889" top="0.314583333333333" bottom="0.314583333333333" header="0.156944444444444" footer="0.0388888888888889"/>
  <pageSetup paperSize="9" orientation="landscape" horizontalDpi="600" vertic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zoomScaleSheetLayoutView="60" workbookViewId="0">
      <pane xSplit="1" topLeftCell="B1" activePane="topRight" state="frozen"/>
      <selection/>
      <selection pane="topRight" activeCell="C1" sqref="C$1:D$1048576"/>
    </sheetView>
  </sheetViews>
  <sheetFormatPr defaultColWidth="13.75" defaultRowHeight="24" customHeight="1" outlineLevelCol="4"/>
  <cols>
    <col min="1" max="1" width="30.875" customWidth="1"/>
    <col min="2" max="2" width="16.375" customWidth="1"/>
    <col min="3" max="4" width="16.375" style="19" customWidth="1"/>
    <col min="5" max="5" width="34.25" customWidth="1"/>
  </cols>
  <sheetData>
    <row r="1" ht="28.9" customHeight="1" spans="1:1">
      <c r="A1" s="20" t="s">
        <v>0</v>
      </c>
    </row>
    <row r="2" ht="30" customHeight="1" spans="1:5">
      <c r="A2" s="21" t="s">
        <v>1008</v>
      </c>
      <c r="B2" s="21"/>
      <c r="C2" s="22"/>
      <c r="D2" s="22"/>
      <c r="E2" s="21"/>
    </row>
    <row r="3" ht="18" customHeight="1" spans="1:5">
      <c r="A3" s="78" t="s">
        <v>1009</v>
      </c>
      <c r="B3" s="78"/>
      <c r="C3" s="89"/>
      <c r="D3" s="89"/>
      <c r="E3" s="90" t="s">
        <v>33</v>
      </c>
    </row>
    <row r="4" ht="30" customHeight="1" spans="1:5">
      <c r="A4" s="81" t="s">
        <v>1010</v>
      </c>
      <c r="B4" s="81" t="s">
        <v>201</v>
      </c>
      <c r="C4" s="82" t="s">
        <v>1011</v>
      </c>
      <c r="D4" s="82" t="s">
        <v>1012</v>
      </c>
      <c r="E4" s="81" t="s">
        <v>36</v>
      </c>
    </row>
    <row r="5" ht="25.15" customHeight="1" spans="1:5">
      <c r="A5" s="91" t="s">
        <v>1013</v>
      </c>
      <c r="B5" s="92"/>
      <c r="C5" s="93">
        <v>123566</v>
      </c>
      <c r="D5" s="93">
        <v>226461</v>
      </c>
      <c r="E5" s="94"/>
    </row>
    <row r="6" ht="25.15" customHeight="1" spans="1:5">
      <c r="A6" s="15" t="s">
        <v>1014</v>
      </c>
      <c r="B6" s="95"/>
      <c r="C6" s="96"/>
      <c r="D6" s="96"/>
      <c r="E6" s="97"/>
    </row>
    <row r="7" ht="25.15" customHeight="1" spans="1:5">
      <c r="A7" s="15" t="s">
        <v>1015</v>
      </c>
      <c r="B7" s="95"/>
      <c r="C7" s="96">
        <v>119695</v>
      </c>
      <c r="D7" s="96">
        <v>225961</v>
      </c>
      <c r="E7" s="97"/>
    </row>
    <row r="8" ht="25.15" customHeight="1" spans="1:5">
      <c r="A8" s="15" t="s">
        <v>1014</v>
      </c>
      <c r="B8" s="95"/>
      <c r="C8" s="96"/>
      <c r="D8" s="96"/>
      <c r="E8" s="97"/>
    </row>
    <row r="9" ht="25.15" customHeight="1" spans="1:5">
      <c r="A9" s="15" t="s">
        <v>1016</v>
      </c>
      <c r="B9" s="95"/>
      <c r="C9" s="96">
        <v>5</v>
      </c>
      <c r="D9" s="96">
        <v>15</v>
      </c>
      <c r="E9" s="97"/>
    </row>
    <row r="10" ht="25.15" customHeight="1" spans="1:5">
      <c r="A10" s="15" t="s">
        <v>1014</v>
      </c>
      <c r="B10" s="95"/>
      <c r="C10" s="96"/>
      <c r="D10" s="96"/>
      <c r="E10" s="97"/>
    </row>
    <row r="11" ht="25.15" customHeight="1" spans="1:5">
      <c r="A11" s="15" t="s">
        <v>1017</v>
      </c>
      <c r="B11" s="95"/>
      <c r="C11" s="98">
        <v>37871</v>
      </c>
      <c r="D11" s="98">
        <v>5000</v>
      </c>
      <c r="E11" s="97"/>
    </row>
    <row r="12" ht="25.15" customHeight="1" spans="1:5">
      <c r="A12" s="15" t="s">
        <v>1014</v>
      </c>
      <c r="B12" s="95"/>
      <c r="C12" s="98"/>
      <c r="D12" s="98"/>
      <c r="E12" s="97"/>
    </row>
    <row r="13" ht="25.15" customHeight="1" spans="1:5">
      <c r="A13" s="15" t="s">
        <v>1018</v>
      </c>
      <c r="B13" s="95"/>
      <c r="C13" s="98">
        <v>4305</v>
      </c>
      <c r="D13" s="98">
        <v>5870</v>
      </c>
      <c r="E13" s="97"/>
    </row>
    <row r="14" ht="25.15" customHeight="1" spans="1:5">
      <c r="A14" s="15" t="s">
        <v>1014</v>
      </c>
      <c r="B14" s="95"/>
      <c r="C14" s="96"/>
      <c r="D14" s="96"/>
      <c r="E14" s="97"/>
    </row>
    <row r="15" ht="25.15" customHeight="1" spans="1:5">
      <c r="A15" s="15" t="s">
        <v>1019</v>
      </c>
      <c r="B15" s="99"/>
      <c r="C15" s="100"/>
      <c r="D15" s="100"/>
      <c r="E15" s="97"/>
    </row>
    <row r="16" ht="25.15" customHeight="1" spans="1:5">
      <c r="A16" s="15" t="s">
        <v>1014</v>
      </c>
      <c r="B16" s="99"/>
      <c r="C16" s="96"/>
      <c r="D16" s="96"/>
      <c r="E16" s="97"/>
    </row>
  </sheetData>
  <mergeCells count="1">
    <mergeCell ref="A2:E2"/>
  </mergeCells>
  <printOptions horizontalCentered="1"/>
  <pageMargins left="0.751388888888889" right="0.751388888888889" top="0.786805555555556" bottom="0.786805555555556" header="0.5" footer="0.5"/>
  <pageSetup paperSize="9" orientation="landscape" horizontalDpi="600" vertic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zoomScaleSheetLayoutView="60" workbookViewId="0">
      <pane xSplit="1" ySplit="4" topLeftCell="B4" activePane="bottomRight" state="frozen"/>
      <selection/>
      <selection pane="topRight"/>
      <selection pane="bottomLeft"/>
      <selection pane="bottomRight" activeCell="B1" sqref="B$1:B$1048576"/>
    </sheetView>
  </sheetViews>
  <sheetFormatPr defaultColWidth="13.75" defaultRowHeight="24" customHeight="1" outlineLevelCol="2"/>
  <cols>
    <col min="1" max="1" width="36.625" customWidth="1"/>
    <col min="2" max="2" width="25" style="19" customWidth="1"/>
    <col min="3" max="3" width="49" customWidth="1"/>
  </cols>
  <sheetData>
    <row r="1" ht="28.9" customHeight="1" spans="1:1">
      <c r="A1" s="20" t="s">
        <v>0</v>
      </c>
    </row>
    <row r="2" ht="30" customHeight="1" spans="1:3">
      <c r="A2" s="21" t="s">
        <v>1020</v>
      </c>
      <c r="B2" s="22"/>
      <c r="C2" s="21"/>
    </row>
    <row r="3" ht="18" customHeight="1" spans="1:3">
      <c r="A3" s="78" t="s">
        <v>1021</v>
      </c>
      <c r="B3" s="79"/>
      <c r="C3" s="80" t="s">
        <v>33</v>
      </c>
    </row>
    <row r="4" ht="30" customHeight="1" spans="1:3">
      <c r="A4" s="81" t="s">
        <v>1010</v>
      </c>
      <c r="B4" s="82" t="s">
        <v>1022</v>
      </c>
      <c r="C4" s="81" t="s">
        <v>36</v>
      </c>
    </row>
    <row r="5" ht="25.15" customHeight="1" spans="1:3">
      <c r="A5" s="83" t="s">
        <v>1023</v>
      </c>
      <c r="B5" s="84">
        <v>49461</v>
      </c>
      <c r="C5" s="85"/>
    </row>
    <row r="6" ht="25.15" customHeight="1" spans="1:3">
      <c r="A6" s="86" t="s">
        <v>1024</v>
      </c>
      <c r="B6" s="84">
        <v>49461</v>
      </c>
      <c r="C6" s="87"/>
    </row>
    <row r="7" ht="25.15" customHeight="1" spans="1:3">
      <c r="A7" s="86" t="s">
        <v>1025</v>
      </c>
      <c r="B7" s="84"/>
      <c r="C7" s="85"/>
    </row>
    <row r="8" ht="25.15" customHeight="1" spans="1:3">
      <c r="A8" s="86" t="s">
        <v>1026</v>
      </c>
      <c r="B8" s="84">
        <v>15</v>
      </c>
      <c r="C8" s="87"/>
    </row>
    <row r="9" ht="25.15" customHeight="1" spans="1:3">
      <c r="A9" s="86" t="s">
        <v>1027</v>
      </c>
      <c r="B9" s="84">
        <v>2.69</v>
      </c>
      <c r="C9" s="87"/>
    </row>
    <row r="10" ht="25.15" customHeight="1" spans="1:3">
      <c r="A10" s="86" t="s">
        <v>1028</v>
      </c>
      <c r="B10" s="84"/>
      <c r="C10" s="85"/>
    </row>
    <row r="11" ht="25.15" customHeight="1" spans="1:3">
      <c r="A11" s="86" t="s">
        <v>1029</v>
      </c>
      <c r="B11" s="84">
        <v>0</v>
      </c>
      <c r="C11" s="87"/>
    </row>
    <row r="12" ht="25.15" customHeight="1" spans="1:3">
      <c r="A12" s="86" t="s">
        <v>1030</v>
      </c>
      <c r="B12" s="88">
        <v>5870</v>
      </c>
      <c r="C12" s="87"/>
    </row>
    <row r="13" ht="25.15" customHeight="1" spans="1:3">
      <c r="A13" s="86" t="s">
        <v>1031</v>
      </c>
      <c r="B13" s="84"/>
      <c r="C13" s="87"/>
    </row>
    <row r="14" ht="25.15" customHeight="1" spans="1:3">
      <c r="A14" s="86" t="s">
        <v>1032</v>
      </c>
      <c r="B14" s="84"/>
      <c r="C14" s="85"/>
    </row>
    <row r="15" ht="25.15" customHeight="1" spans="1:3">
      <c r="A15" s="86" t="s">
        <v>1033</v>
      </c>
      <c r="B15" s="84"/>
      <c r="C15" s="87"/>
    </row>
    <row r="16" ht="25.15" customHeight="1" spans="1:3">
      <c r="A16" s="86" t="s">
        <v>1034</v>
      </c>
      <c r="B16" s="84"/>
      <c r="C16" s="87"/>
    </row>
  </sheetData>
  <mergeCells count="1">
    <mergeCell ref="A2:C2"/>
  </mergeCells>
  <printOptions horizontalCentered="1"/>
  <pageMargins left="0.751388888888889" right="0.751388888888889" top="0.786805555555556" bottom="0.786805555555556" header="0.5" footer="0.5"/>
  <pageSetup paperSize="9" orientation="landscape" horizontalDpi="600" vertic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N10"/>
  <sheetViews>
    <sheetView showZeros="0" zoomScaleSheetLayoutView="60" workbookViewId="0">
      <pane xSplit="1" ySplit="6" topLeftCell="B7" activePane="bottomRight" state="frozen"/>
      <selection/>
      <selection pane="topRight"/>
      <selection pane="bottomLeft"/>
      <selection pane="bottomRight" activeCell="H7" sqref="H7:J7"/>
    </sheetView>
  </sheetViews>
  <sheetFormatPr defaultColWidth="10" defaultRowHeight="13.5"/>
  <cols>
    <col min="1" max="1" width="15.625" style="61" customWidth="1"/>
    <col min="2" max="2" width="42.75" style="61" customWidth="1"/>
    <col min="3" max="3" width="12.25" style="61" customWidth="1"/>
    <col min="4" max="4" width="7.125" style="61" customWidth="1"/>
    <col min="5" max="5" width="5.625" style="61" customWidth="1"/>
    <col min="6" max="6" width="5.75" style="61" customWidth="1"/>
    <col min="7" max="7" width="14.125" style="61" customWidth="1"/>
    <col min="8" max="8" width="16.75" style="61" customWidth="1"/>
    <col min="9" max="9" width="14.125" style="61" customWidth="1"/>
    <col min="10" max="10" width="12.875" style="61" customWidth="1"/>
    <col min="11" max="11" width="7.375" style="61" customWidth="1"/>
    <col min="12" max="12" width="10.625" style="61" customWidth="1"/>
    <col min="13" max="13" width="7.375" style="61" customWidth="1"/>
    <col min="14" max="15" width="9.75" style="61" customWidth="1"/>
    <col min="16" max="16384" width="10" style="61"/>
  </cols>
  <sheetData>
    <row r="1" ht="28.9" customHeight="1" spans="1:1">
      <c r="A1" s="62" t="s">
        <v>0</v>
      </c>
    </row>
    <row r="2" ht="34.15" customHeight="1" spans="1:13">
      <c r="A2" s="63" t="s">
        <v>1035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ht="14.25" spans="1:13">
      <c r="A3" s="8" t="s">
        <v>1036</v>
      </c>
      <c r="B3" s="64"/>
      <c r="C3" s="64"/>
      <c r="D3" s="64"/>
      <c r="L3" s="73" t="s">
        <v>33</v>
      </c>
      <c r="M3" s="74"/>
    </row>
    <row r="4" ht="26.45" customHeight="1" spans="1:13">
      <c r="A4" s="65" t="s">
        <v>1037</v>
      </c>
      <c r="B4" s="65"/>
      <c r="C4" s="65"/>
      <c r="D4" s="65"/>
      <c r="E4" s="65"/>
      <c r="F4" s="65"/>
      <c r="G4" s="65"/>
      <c r="H4" s="66" t="s">
        <v>1038</v>
      </c>
      <c r="I4" s="75"/>
      <c r="J4" s="75"/>
      <c r="K4" s="75"/>
      <c r="L4" s="75"/>
      <c r="M4" s="76"/>
    </row>
    <row r="5" ht="30.2" customHeight="1" spans="1:13">
      <c r="A5" s="67" t="s">
        <v>682</v>
      </c>
      <c r="B5" s="67" t="s">
        <v>1039</v>
      </c>
      <c r="C5" s="67" t="s">
        <v>1040</v>
      </c>
      <c r="D5" s="67" t="s">
        <v>1041</v>
      </c>
      <c r="E5" s="67" t="s">
        <v>1042</v>
      </c>
      <c r="F5" s="67" t="s">
        <v>1043</v>
      </c>
      <c r="G5" s="67" t="s">
        <v>1044</v>
      </c>
      <c r="H5" s="67" t="s">
        <v>1045</v>
      </c>
      <c r="I5" s="65" t="s">
        <v>1046</v>
      </c>
      <c r="J5" s="65" t="s">
        <v>1047</v>
      </c>
      <c r="K5" s="65" t="s">
        <v>1048</v>
      </c>
      <c r="L5" s="65" t="s">
        <v>1049</v>
      </c>
      <c r="M5" s="65" t="s">
        <v>1050</v>
      </c>
    </row>
    <row r="6" ht="64.15" customHeight="1" spans="1:13">
      <c r="A6" s="68"/>
      <c r="B6" s="68"/>
      <c r="C6" s="68"/>
      <c r="D6" s="68"/>
      <c r="E6" s="68"/>
      <c r="F6" s="68"/>
      <c r="G6" s="68"/>
      <c r="H6" s="68"/>
      <c r="I6" s="67"/>
      <c r="J6" s="67"/>
      <c r="K6" s="67"/>
      <c r="L6" s="67"/>
      <c r="M6" s="67"/>
    </row>
    <row r="7" ht="52.15" customHeight="1" spans="1:14">
      <c r="A7" s="69" t="s">
        <v>1051</v>
      </c>
      <c r="B7" s="69" t="s">
        <v>1052</v>
      </c>
      <c r="C7" s="69" t="s">
        <v>1053</v>
      </c>
      <c r="D7" s="69" t="s">
        <v>1054</v>
      </c>
      <c r="E7" s="69" t="s">
        <v>1055</v>
      </c>
      <c r="F7" s="69" t="s">
        <v>1056</v>
      </c>
      <c r="G7" s="69" t="s">
        <v>1057</v>
      </c>
      <c r="H7" s="70">
        <v>359700</v>
      </c>
      <c r="I7" s="70">
        <v>7000</v>
      </c>
      <c r="J7" s="70">
        <v>40000</v>
      </c>
      <c r="K7" s="71" t="s">
        <v>1058</v>
      </c>
      <c r="L7" s="71" t="s">
        <v>1058</v>
      </c>
      <c r="M7" s="71"/>
      <c r="N7" s="77"/>
    </row>
    <row r="8" ht="52.15" customHeight="1" spans="1:14">
      <c r="A8" s="69"/>
      <c r="B8" s="69"/>
      <c r="C8" s="69"/>
      <c r="D8" s="69"/>
      <c r="E8" s="69"/>
      <c r="F8" s="69"/>
      <c r="G8" s="69"/>
      <c r="H8" s="71"/>
      <c r="I8" s="71"/>
      <c r="J8" s="71"/>
      <c r="K8" s="71"/>
      <c r="L8" s="71"/>
      <c r="M8" s="71"/>
      <c r="N8" s="77"/>
    </row>
    <row r="9" ht="52.15" customHeight="1" spans="1:14">
      <c r="A9" s="69"/>
      <c r="B9" s="69"/>
      <c r="C9" s="69"/>
      <c r="D9" s="69"/>
      <c r="E9" s="69"/>
      <c r="F9" s="69"/>
      <c r="G9" s="69"/>
      <c r="H9" s="71"/>
      <c r="I9" s="71"/>
      <c r="J9" s="71"/>
      <c r="K9" s="71"/>
      <c r="L9" s="71"/>
      <c r="M9" s="71"/>
      <c r="N9" s="77"/>
    </row>
    <row r="10" ht="52.15" customHeight="1" spans="1:14">
      <c r="A10" s="69"/>
      <c r="B10" s="69"/>
      <c r="C10" s="69"/>
      <c r="D10" s="69"/>
      <c r="E10" s="69"/>
      <c r="F10" s="69"/>
      <c r="G10" s="69"/>
      <c r="H10" s="72"/>
      <c r="I10" s="72"/>
      <c r="J10" s="72"/>
      <c r="K10" s="72"/>
      <c r="L10" s="72"/>
      <c r="M10" s="72"/>
      <c r="N10" s="77"/>
    </row>
  </sheetData>
  <mergeCells count="17">
    <mergeCell ref="A2:M2"/>
    <mergeCell ref="L3:M3"/>
    <mergeCell ref="A4:G4"/>
    <mergeCell ref="H4:M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.275" right="0.156944444444444" top="0.786805555555556" bottom="0.786805555555556" header="0.5" footer="0.5"/>
  <pageSetup paperSize="9" scale="75" orientation="landscape" horizontalDpi="600" vertic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showZeros="0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B5" sqref="B5"/>
    </sheetView>
  </sheetViews>
  <sheetFormatPr defaultColWidth="9" defaultRowHeight="14.25" outlineLevelCol="6"/>
  <cols>
    <col min="1" max="1" width="45.375" customWidth="1"/>
    <col min="2" max="2" width="24" customWidth="1"/>
    <col min="3" max="3" width="9.875" style="19" customWidth="1"/>
    <col min="4" max="4" width="7.375" customWidth="1"/>
    <col min="5" max="5" width="12.75" customWidth="1"/>
    <col min="6" max="6" width="9.75" customWidth="1"/>
    <col min="7" max="7" width="9.75" style="44" customWidth="1"/>
  </cols>
  <sheetData>
    <row r="1" ht="28.9" customHeight="1" spans="1:1">
      <c r="A1" s="20" t="s">
        <v>0</v>
      </c>
    </row>
    <row r="2" ht="31.15" customHeight="1" spans="1:7">
      <c r="A2" s="6" t="s">
        <v>1059</v>
      </c>
      <c r="B2" s="6"/>
      <c r="C2" s="7"/>
      <c r="D2" s="6"/>
      <c r="E2" s="6"/>
      <c r="F2" s="6"/>
      <c r="G2" s="6"/>
    </row>
    <row r="3" ht="18" customHeight="1" spans="1:7">
      <c r="A3" s="45" t="s">
        <v>1060</v>
      </c>
      <c r="G3" s="41" t="s">
        <v>33</v>
      </c>
    </row>
    <row r="4" ht="97.9" customHeight="1" spans="1:7">
      <c r="A4" s="46" t="s">
        <v>682</v>
      </c>
      <c r="B4" s="46" t="s">
        <v>1061</v>
      </c>
      <c r="C4" s="47" t="s">
        <v>1062</v>
      </c>
      <c r="D4" s="46" t="s">
        <v>1063</v>
      </c>
      <c r="E4" s="46" t="s">
        <v>1064</v>
      </c>
      <c r="F4" s="46" t="s">
        <v>1065</v>
      </c>
      <c r="G4" s="46" t="s">
        <v>1066</v>
      </c>
    </row>
    <row r="5" ht="24" customHeight="1" spans="1:7">
      <c r="A5" s="48" t="s">
        <v>1067</v>
      </c>
      <c r="B5" s="48" t="s">
        <v>1068</v>
      </c>
      <c r="C5" s="49">
        <v>500</v>
      </c>
      <c r="D5" s="48" t="s">
        <v>1069</v>
      </c>
      <c r="E5" s="48">
        <v>2.41</v>
      </c>
      <c r="F5" s="50"/>
      <c r="G5" s="50"/>
    </row>
    <row r="6" ht="24" customHeight="1" spans="1:7">
      <c r="A6" s="48" t="s">
        <v>1070</v>
      </c>
      <c r="B6" s="48" t="s">
        <v>1071</v>
      </c>
      <c r="C6" s="49">
        <v>4000</v>
      </c>
      <c r="D6" s="48" t="s">
        <v>1069</v>
      </c>
      <c r="E6" s="48">
        <v>2.41</v>
      </c>
      <c r="F6" s="50"/>
      <c r="G6" s="50"/>
    </row>
    <row r="7" ht="24" customHeight="1" spans="1:7">
      <c r="A7" s="48" t="s">
        <v>1051</v>
      </c>
      <c r="B7" s="51" t="s">
        <v>1072</v>
      </c>
      <c r="C7" s="52">
        <v>40000</v>
      </c>
      <c r="D7" s="48" t="s">
        <v>1073</v>
      </c>
      <c r="E7" s="48">
        <v>2.35</v>
      </c>
      <c r="F7" s="50"/>
      <c r="G7" s="50"/>
    </row>
    <row r="8" ht="24" customHeight="1" spans="1:7">
      <c r="A8" s="53" t="s">
        <v>1074</v>
      </c>
      <c r="B8" s="54" t="s">
        <v>1075</v>
      </c>
      <c r="C8" s="49">
        <v>350</v>
      </c>
      <c r="D8" s="48" t="s">
        <v>1076</v>
      </c>
      <c r="E8" s="48">
        <v>2.98</v>
      </c>
      <c r="F8" s="55"/>
      <c r="G8" s="55"/>
    </row>
    <row r="9" ht="24" customHeight="1" spans="1:7">
      <c r="A9" s="53" t="s">
        <v>1074</v>
      </c>
      <c r="B9" s="54" t="s">
        <v>1075</v>
      </c>
      <c r="C9" s="49">
        <v>943</v>
      </c>
      <c r="D9" s="48" t="s">
        <v>1076</v>
      </c>
      <c r="E9" s="48">
        <v>3.12</v>
      </c>
      <c r="F9" s="55"/>
      <c r="G9" s="55"/>
    </row>
    <row r="10" ht="24" customHeight="1" spans="1:7">
      <c r="A10" s="53" t="s">
        <v>1074</v>
      </c>
      <c r="B10" s="56" t="s">
        <v>1075</v>
      </c>
      <c r="C10" s="49">
        <v>762</v>
      </c>
      <c r="D10" s="48" t="s">
        <v>1077</v>
      </c>
      <c r="E10" s="48">
        <v>3.22</v>
      </c>
      <c r="F10" s="55"/>
      <c r="G10" s="55"/>
    </row>
    <row r="11" ht="24" customHeight="1" spans="1:7">
      <c r="A11" s="48" t="s">
        <v>1078</v>
      </c>
      <c r="B11" s="57"/>
      <c r="C11" s="49">
        <v>1684</v>
      </c>
      <c r="D11" s="48" t="s">
        <v>1079</v>
      </c>
      <c r="E11" s="48">
        <v>2.25</v>
      </c>
      <c r="F11" s="55"/>
      <c r="G11" s="55"/>
    </row>
    <row r="12" ht="24" customHeight="1" spans="1:7">
      <c r="A12" s="48" t="s">
        <v>1078</v>
      </c>
      <c r="B12" s="57"/>
      <c r="C12" s="49">
        <v>1222</v>
      </c>
      <c r="D12" s="48" t="s">
        <v>1080</v>
      </c>
      <c r="E12" s="48">
        <v>2.27</v>
      </c>
      <c r="F12" s="55"/>
      <c r="G12" s="55"/>
    </row>
    <row r="13" ht="24" customHeight="1" spans="1:7">
      <c r="A13" s="58"/>
      <c r="B13" s="57"/>
      <c r="C13" s="59"/>
      <c r="D13" s="60"/>
      <c r="E13" s="50"/>
      <c r="F13" s="50"/>
      <c r="G13" s="50"/>
    </row>
    <row r="14" ht="24" customHeight="1" spans="1:7">
      <c r="A14" s="58"/>
      <c r="B14" s="57"/>
      <c r="C14" s="59"/>
      <c r="D14" s="60"/>
      <c r="E14" s="50"/>
      <c r="F14" s="50"/>
      <c r="G14" s="50"/>
    </row>
    <row r="15" ht="24" customHeight="1" spans="1:7">
      <c r="A15" s="58"/>
      <c r="B15" s="57"/>
      <c r="C15" s="59"/>
      <c r="D15" s="60"/>
      <c r="E15" s="50"/>
      <c r="F15" s="50"/>
      <c r="G15" s="50"/>
    </row>
  </sheetData>
  <mergeCells count="1">
    <mergeCell ref="A2:G2"/>
  </mergeCells>
  <hyperlinks>
    <hyperlink ref="A11" r:id="rId1" display="房屋拆迁补偿"/>
    <hyperlink ref="A12" r:id="rId1" display="房屋拆迁补偿"/>
  </hyperlinks>
  <printOptions horizontalCentered="1"/>
  <pageMargins left="0.751388888888889" right="0.751388888888889" top="0.786805555555556" bottom="0.786805555555556" header="0.5" footer="0.5"/>
  <pageSetup paperSize="9" orientation="landscape" horizontalDpi="600" vertic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D16" sqref="D16"/>
    </sheetView>
  </sheetViews>
  <sheetFormatPr defaultColWidth="9" defaultRowHeight="14.25" outlineLevelCol="3"/>
  <cols>
    <col min="1" max="1" width="40.125" customWidth="1"/>
    <col min="2" max="4" width="22.375" customWidth="1"/>
  </cols>
  <sheetData>
    <row r="1" ht="28.9" customHeight="1" spans="1:1">
      <c r="A1" s="20" t="s">
        <v>0</v>
      </c>
    </row>
    <row r="2" ht="31.9" customHeight="1" spans="1:4">
      <c r="A2" s="6" t="s">
        <v>1081</v>
      </c>
      <c r="B2" s="6"/>
      <c r="C2" s="6"/>
      <c r="D2" s="6"/>
    </row>
    <row r="3" ht="19.9" customHeight="1" spans="1:4">
      <c r="A3" s="8" t="s">
        <v>1082</v>
      </c>
      <c r="C3" s="41"/>
      <c r="D3" s="41" t="s">
        <v>33</v>
      </c>
    </row>
    <row r="4" ht="30" customHeight="1" spans="1:4">
      <c r="A4" s="10" t="s">
        <v>880</v>
      </c>
      <c r="B4" s="10" t="s">
        <v>1083</v>
      </c>
      <c r="C4" s="10" t="s">
        <v>1084</v>
      </c>
      <c r="D4" s="10" t="s">
        <v>1085</v>
      </c>
    </row>
    <row r="5" ht="25.15" customHeight="1" spans="1:4">
      <c r="A5" s="15" t="s">
        <v>1086</v>
      </c>
      <c r="B5" s="16"/>
      <c r="C5" s="17">
        <v>350027</v>
      </c>
      <c r="D5" s="16"/>
    </row>
    <row r="6" ht="25.15" customHeight="1" spans="1:4">
      <c r="A6" s="15" t="s">
        <v>1087</v>
      </c>
      <c r="B6" s="16"/>
      <c r="C6" s="17">
        <v>123566</v>
      </c>
      <c r="D6" s="16"/>
    </row>
    <row r="7" ht="25.15" customHeight="1" spans="1:4">
      <c r="A7" s="15" t="s">
        <v>1088</v>
      </c>
      <c r="B7" s="16"/>
      <c r="C7" s="17">
        <v>226461</v>
      </c>
      <c r="D7" s="16"/>
    </row>
    <row r="8" ht="25.15" customHeight="1" spans="1:4">
      <c r="A8" s="15" t="s">
        <v>1089</v>
      </c>
      <c r="B8" s="16"/>
      <c r="C8" s="17">
        <v>48640</v>
      </c>
      <c r="D8" s="16"/>
    </row>
    <row r="9" ht="25.15" customHeight="1" spans="1:4">
      <c r="A9" s="15" t="s">
        <v>1090</v>
      </c>
      <c r="B9" s="16"/>
      <c r="C9" s="17">
        <v>0</v>
      </c>
      <c r="D9" s="16"/>
    </row>
    <row r="10" ht="25.15" customHeight="1" spans="1:4">
      <c r="A10" s="15" t="s">
        <v>1091</v>
      </c>
      <c r="B10" s="16"/>
      <c r="C10" s="17">
        <v>48640</v>
      </c>
      <c r="D10" s="42"/>
    </row>
    <row r="11" ht="22.9" customHeight="1" spans="1:4">
      <c r="A11" s="43"/>
      <c r="B11" s="43"/>
      <c r="C11" s="43"/>
      <c r="D11" s="43"/>
    </row>
  </sheetData>
  <mergeCells count="2">
    <mergeCell ref="A2:D2"/>
    <mergeCell ref="A11:D11"/>
  </mergeCells>
  <printOptions horizontalCentered="1"/>
  <pageMargins left="0.751388888888889" right="0.751388888888889" top="0.786805555555556" bottom="0.786805555555556" header="0.5" footer="0.5"/>
  <pageSetup paperSize="9" orientation="landscape" horizontalDpi="600" vertic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zoomScaleSheetLayoutView="60" workbookViewId="0">
      <pane xSplit="1" ySplit="5" topLeftCell="B16" activePane="bottomRight" state="frozen"/>
      <selection/>
      <selection pane="topRight"/>
      <selection pane="bottomLeft"/>
      <selection pane="bottomRight" activeCell="C23" sqref="C23"/>
    </sheetView>
  </sheetViews>
  <sheetFormatPr defaultColWidth="12.375" defaultRowHeight="24" customHeight="1" outlineLevelCol="3"/>
  <cols>
    <col min="1" max="1" width="28.125" customWidth="1"/>
    <col min="2" max="2" width="13.375" style="19" customWidth="1"/>
    <col min="3" max="3" width="58.25" customWidth="1"/>
    <col min="4" max="4" width="14.75" style="19" customWidth="1"/>
  </cols>
  <sheetData>
    <row r="1" ht="28.9" customHeight="1" spans="1:1">
      <c r="A1" s="20" t="s">
        <v>0</v>
      </c>
    </row>
    <row r="2" ht="30" customHeight="1" spans="1:4">
      <c r="A2" s="21" t="s">
        <v>1092</v>
      </c>
      <c r="B2" s="22"/>
      <c r="C2" s="21"/>
      <c r="D2" s="22"/>
    </row>
    <row r="3" s="18" customFormat="1" ht="18" customHeight="1" spans="1:4">
      <c r="A3" s="8" t="s">
        <v>1093</v>
      </c>
      <c r="B3" s="23"/>
      <c r="C3" s="24"/>
      <c r="D3" s="9" t="s">
        <v>33</v>
      </c>
    </row>
    <row r="4" ht="22.15" customHeight="1" spans="1:4">
      <c r="A4" s="25" t="s">
        <v>1094</v>
      </c>
      <c r="B4" s="26"/>
      <c r="C4" s="25" t="s">
        <v>1095</v>
      </c>
      <c r="D4" s="26"/>
    </row>
    <row r="5" ht="22.15" customHeight="1" spans="1:4">
      <c r="A5" s="25" t="s">
        <v>1096</v>
      </c>
      <c r="B5" s="26" t="s">
        <v>1097</v>
      </c>
      <c r="C5" s="25" t="s">
        <v>1096</v>
      </c>
      <c r="D5" s="26" t="s">
        <v>1097</v>
      </c>
    </row>
    <row r="6" ht="22.15" customHeight="1" spans="1:4">
      <c r="A6" s="27" t="s">
        <v>1098</v>
      </c>
      <c r="B6" s="28"/>
      <c r="C6" s="27" t="s">
        <v>1099</v>
      </c>
      <c r="D6" s="29"/>
    </row>
    <row r="7" ht="22.15" customHeight="1" spans="1:4">
      <c r="A7" s="30" t="s">
        <v>1100</v>
      </c>
      <c r="B7" s="29"/>
      <c r="C7" s="30" t="s">
        <v>1101</v>
      </c>
      <c r="D7" s="29"/>
    </row>
    <row r="8" ht="22.15" customHeight="1" spans="1:4">
      <c r="A8" s="31"/>
      <c r="B8" s="32"/>
      <c r="C8" s="30" t="s">
        <v>1102</v>
      </c>
      <c r="D8" s="29"/>
    </row>
    <row r="9" ht="22.15" customHeight="1" spans="1:4">
      <c r="A9" s="31"/>
      <c r="B9" s="32"/>
      <c r="C9" s="33" t="s">
        <v>1103</v>
      </c>
      <c r="D9" s="29"/>
    </row>
    <row r="10" ht="22.15" customHeight="1" spans="1:4">
      <c r="A10" s="31"/>
      <c r="B10" s="32"/>
      <c r="C10" s="30" t="s">
        <v>1104</v>
      </c>
      <c r="D10" s="29"/>
    </row>
    <row r="11" ht="22.15" customHeight="1" spans="1:4">
      <c r="A11" s="31"/>
      <c r="B11" s="32"/>
      <c r="C11" s="30" t="s">
        <v>151</v>
      </c>
      <c r="D11" s="29"/>
    </row>
    <row r="12" ht="22.15" customHeight="1" spans="1:4">
      <c r="A12" s="31"/>
      <c r="B12" s="32"/>
      <c r="C12" s="30" t="s">
        <v>1105</v>
      </c>
      <c r="D12" s="29"/>
    </row>
    <row r="13" ht="22.15" customHeight="1" spans="1:4">
      <c r="A13" s="31"/>
      <c r="B13" s="32"/>
      <c r="C13" s="30" t="s">
        <v>1104</v>
      </c>
      <c r="D13" s="28"/>
    </row>
    <row r="14" ht="22.15" customHeight="1" spans="1:4">
      <c r="A14" s="31"/>
      <c r="B14" s="32"/>
      <c r="C14" s="30" t="s">
        <v>1106</v>
      </c>
      <c r="D14" s="29"/>
    </row>
    <row r="15" ht="22.15" customHeight="1" spans="1:4">
      <c r="A15" s="31"/>
      <c r="B15" s="32"/>
      <c r="C15" s="30" t="s">
        <v>1107</v>
      </c>
      <c r="D15" s="29"/>
    </row>
    <row r="16" ht="22.15" customHeight="1" spans="1:4">
      <c r="A16" s="31"/>
      <c r="B16" s="32"/>
      <c r="C16" s="30" t="s">
        <v>1108</v>
      </c>
      <c r="D16" s="29"/>
    </row>
    <row r="17" ht="22.15" customHeight="1" spans="1:4">
      <c r="A17" s="27" t="s">
        <v>1109</v>
      </c>
      <c r="B17" s="28">
        <v>49412</v>
      </c>
      <c r="C17" s="27" t="s">
        <v>1110</v>
      </c>
      <c r="D17" s="28">
        <v>4860</v>
      </c>
    </row>
    <row r="18" ht="22.15" customHeight="1" spans="1:4">
      <c r="A18" s="30" t="s">
        <v>1111</v>
      </c>
      <c r="B18" s="29">
        <v>49412</v>
      </c>
      <c r="C18" s="34" t="s">
        <v>1112</v>
      </c>
      <c r="D18" s="29"/>
    </row>
    <row r="19" ht="22.15" customHeight="1" spans="1:4">
      <c r="A19" s="31"/>
      <c r="B19" s="32"/>
      <c r="C19" s="30" t="s">
        <v>1113</v>
      </c>
      <c r="D19" s="35"/>
    </row>
    <row r="20" ht="22.15" customHeight="1" spans="1:4">
      <c r="A20" s="31"/>
      <c r="B20" s="32"/>
      <c r="C20" s="30" t="s">
        <v>1114</v>
      </c>
      <c r="D20" s="29">
        <v>40000</v>
      </c>
    </row>
    <row r="21" ht="22.15" customHeight="1" spans="1:4">
      <c r="A21" s="31"/>
      <c r="B21" s="32"/>
      <c r="C21" s="30" t="s">
        <v>151</v>
      </c>
      <c r="D21" s="29"/>
    </row>
    <row r="22" ht="25.15" customHeight="1" spans="1:4">
      <c r="A22" s="31"/>
      <c r="B22" s="32"/>
      <c r="C22" s="30" t="s">
        <v>1115</v>
      </c>
      <c r="D22" s="29"/>
    </row>
    <row r="23" ht="39" customHeight="1" spans="1:4">
      <c r="A23" s="36"/>
      <c r="B23" s="37"/>
      <c r="C23" s="38" t="s">
        <v>1116</v>
      </c>
      <c r="D23" s="35">
        <v>8640</v>
      </c>
    </row>
    <row r="24" ht="73.15" customHeight="1" spans="1:4">
      <c r="A24" s="39"/>
      <c r="B24" s="40"/>
      <c r="C24" s="39"/>
      <c r="D24" s="40"/>
    </row>
    <row r="25" ht="27" customHeight="1"/>
  </sheetData>
  <mergeCells count="4">
    <mergeCell ref="A2:D2"/>
    <mergeCell ref="A4:B4"/>
    <mergeCell ref="C4:D4"/>
    <mergeCell ref="A24:D24"/>
  </mergeCells>
  <printOptions horizontalCentered="1"/>
  <pageMargins left="0.751388888888889" right="0.751388888888889" top="0.786805555555556" bottom="0.786805555555556" header="0.5" footer="0.5"/>
  <pageSetup paperSize="9" orientation="landscape" horizontalDpi="600" verticalDpi="6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27"/>
  <sheetViews>
    <sheetView showZeros="0" tabSelected="1" zoomScaleSheetLayoutView="60" workbookViewId="0">
      <pane ySplit="4" topLeftCell="A5" activePane="bottomLeft" state="frozen"/>
      <selection/>
      <selection pane="bottomLeft" activeCell="E28" sqref="E28"/>
    </sheetView>
  </sheetViews>
  <sheetFormatPr defaultColWidth="9" defaultRowHeight="13.5" outlineLevelCol="3"/>
  <cols>
    <col min="1" max="1" width="29.75" style="2" customWidth="1"/>
    <col min="2" max="3" width="15.25" style="3" customWidth="1"/>
    <col min="4" max="4" width="15.25" style="4" customWidth="1"/>
    <col min="5" max="16384" width="9" style="2"/>
  </cols>
  <sheetData>
    <row r="1" ht="28.9" customHeight="1" spans="1:1">
      <c r="A1" s="5" t="s">
        <v>0</v>
      </c>
    </row>
    <row r="2" ht="26.25" customHeight="1" spans="1:4">
      <c r="A2" s="6" t="s">
        <v>1117</v>
      </c>
      <c r="B2" s="6"/>
      <c r="C2" s="6"/>
      <c r="D2" s="7"/>
    </row>
    <row r="3" ht="17.25" customHeight="1" spans="1:4">
      <c r="A3" s="8" t="s">
        <v>1118</v>
      </c>
      <c r="B3" s="2"/>
      <c r="C3" s="2"/>
      <c r="D3" s="9" t="s">
        <v>33</v>
      </c>
    </row>
    <row r="4" ht="30" customHeight="1" spans="1:4">
      <c r="A4" s="10" t="s">
        <v>1010</v>
      </c>
      <c r="B4" s="10" t="s">
        <v>1119</v>
      </c>
      <c r="C4" s="10" t="s">
        <v>1120</v>
      </c>
      <c r="D4" s="11" t="s">
        <v>1121</v>
      </c>
    </row>
    <row r="5" s="1" customFormat="1" ht="18" customHeight="1" spans="1:4">
      <c r="A5" s="12" t="s">
        <v>1122</v>
      </c>
      <c r="B5" s="13"/>
      <c r="C5" s="13"/>
      <c r="D5" s="14">
        <v>48640</v>
      </c>
    </row>
    <row r="6" s="1" customFormat="1" ht="14.25" spans="1:4">
      <c r="A6" s="15" t="s">
        <v>1123</v>
      </c>
      <c r="B6" s="16"/>
      <c r="C6" s="16"/>
      <c r="D6" s="17"/>
    </row>
    <row r="7" s="1" customFormat="1" ht="14.25" spans="1:4">
      <c r="A7" s="15" t="s">
        <v>1124</v>
      </c>
      <c r="B7" s="16"/>
      <c r="C7" s="16"/>
      <c r="D7" s="17"/>
    </row>
    <row r="8" s="1" customFormat="1" ht="14.25" spans="1:4">
      <c r="A8" s="15" t="s">
        <v>1125</v>
      </c>
      <c r="B8" s="16"/>
      <c r="C8" s="16"/>
      <c r="D8" s="17"/>
    </row>
    <row r="9" s="1" customFormat="1" ht="14.25" spans="1:4">
      <c r="A9" s="15" t="s">
        <v>1125</v>
      </c>
      <c r="B9" s="16"/>
      <c r="C9" s="16"/>
      <c r="D9" s="17"/>
    </row>
    <row r="10" s="1" customFormat="1" ht="14.25" spans="1:4">
      <c r="A10" s="15" t="s">
        <v>1126</v>
      </c>
      <c r="B10" s="16"/>
      <c r="C10" s="16"/>
      <c r="D10" s="17"/>
    </row>
    <row r="11" s="1" customFormat="1" ht="14.25" spans="1:4">
      <c r="A11" s="15" t="s">
        <v>1125</v>
      </c>
      <c r="B11" s="16"/>
      <c r="C11" s="16"/>
      <c r="D11" s="17"/>
    </row>
    <row r="12" s="1" customFormat="1" ht="14.25" spans="1:4">
      <c r="A12" s="15" t="s">
        <v>1125</v>
      </c>
      <c r="B12" s="16"/>
      <c r="C12" s="16"/>
      <c r="D12" s="17"/>
    </row>
    <row r="13" s="1" customFormat="1" ht="14.25" spans="1:4">
      <c r="A13" s="15" t="s">
        <v>1127</v>
      </c>
      <c r="B13" s="16"/>
      <c r="C13" s="16"/>
      <c r="D13" s="17"/>
    </row>
    <row r="14" s="1" customFormat="1" ht="14.25" spans="1:4">
      <c r="A14" s="15" t="s">
        <v>1128</v>
      </c>
      <c r="B14" s="16"/>
      <c r="C14" s="16"/>
      <c r="D14" s="17"/>
    </row>
    <row r="15" s="1" customFormat="1" ht="14.25" spans="1:4">
      <c r="A15" s="15" t="s">
        <v>1129</v>
      </c>
      <c r="B15" s="16"/>
      <c r="C15" s="16"/>
      <c r="D15" s="17"/>
    </row>
    <row r="16" s="1" customFormat="1" ht="14.25" spans="1:4">
      <c r="A16" s="15" t="s">
        <v>1130</v>
      </c>
      <c r="B16" s="16"/>
      <c r="C16" s="16"/>
      <c r="D16" s="17"/>
    </row>
    <row r="17" s="1" customFormat="1" ht="14.25" spans="1:4">
      <c r="A17" s="15" t="s">
        <v>1125</v>
      </c>
      <c r="B17" s="16"/>
      <c r="C17" s="16"/>
      <c r="D17" s="17"/>
    </row>
    <row r="18" s="1" customFormat="1" ht="14.25" spans="1:4">
      <c r="A18" s="15" t="s">
        <v>1125</v>
      </c>
      <c r="B18" s="16"/>
      <c r="C18" s="16"/>
      <c r="D18" s="17"/>
    </row>
    <row r="19" s="1" customFormat="1" ht="14.25" spans="1:4">
      <c r="A19" s="15" t="s">
        <v>1131</v>
      </c>
      <c r="B19" s="16"/>
      <c r="C19" s="16"/>
      <c r="D19" s="17"/>
    </row>
    <row r="20" s="1" customFormat="1" ht="14.25" spans="1:4">
      <c r="A20" s="15" t="s">
        <v>1125</v>
      </c>
      <c r="B20" s="16"/>
      <c r="C20" s="16"/>
      <c r="D20" s="17"/>
    </row>
    <row r="21" s="1" customFormat="1" ht="14.25" spans="1:4">
      <c r="A21" s="15" t="s">
        <v>1125</v>
      </c>
      <c r="B21" s="16"/>
      <c r="C21" s="16"/>
      <c r="D21" s="17"/>
    </row>
    <row r="22" s="1" customFormat="1" ht="14.25" spans="1:4">
      <c r="A22" s="15" t="s">
        <v>1132</v>
      </c>
      <c r="B22" s="16"/>
      <c r="C22" s="16"/>
      <c r="D22" s="17"/>
    </row>
    <row r="23" s="1" customFormat="1" ht="14.25" spans="1:4">
      <c r="A23" s="15" t="s">
        <v>74</v>
      </c>
      <c r="B23" s="16"/>
      <c r="C23" s="16"/>
      <c r="D23" s="17"/>
    </row>
    <row r="24" s="1" customFormat="1" ht="14.25" spans="1:4">
      <c r="A24" s="15" t="s">
        <v>1125</v>
      </c>
      <c r="B24" s="16"/>
      <c r="C24" s="16"/>
      <c r="D24" s="17"/>
    </row>
    <row r="25" s="1" customFormat="1" ht="14.25" spans="1:4">
      <c r="A25" s="15" t="s">
        <v>1133</v>
      </c>
      <c r="B25" s="16"/>
      <c r="C25" s="16"/>
      <c r="D25" s="17"/>
    </row>
    <row r="26" s="1" customFormat="1" ht="14.25" spans="1:4">
      <c r="A26" s="15" t="s">
        <v>1134</v>
      </c>
      <c r="B26" s="16"/>
      <c r="C26" s="16"/>
      <c r="D26" s="17">
        <v>40000</v>
      </c>
    </row>
    <row r="27" s="1" customFormat="1" ht="14.25" spans="1:4">
      <c r="A27" s="15" t="s">
        <v>1135</v>
      </c>
      <c r="B27" s="16"/>
      <c r="C27" s="16"/>
      <c r="D27" s="17">
        <v>8640</v>
      </c>
    </row>
  </sheetData>
  <mergeCells count="1">
    <mergeCell ref="A2:D2"/>
  </mergeCells>
  <printOptions horizontalCentered="1"/>
  <pageMargins left="0.751388888888889" right="0.751388888888889" top="0.786805555555556" bottom="0.786805555555556" header="0.5" footer="0.5"/>
  <pageSetup paperSize="9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9"/>
  <sheetViews>
    <sheetView showZeros="0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A59" sqref="A59:B59"/>
    </sheetView>
  </sheetViews>
  <sheetFormatPr defaultColWidth="13.75" defaultRowHeight="18" customHeight="1" outlineLevelCol="2"/>
  <cols>
    <col min="1" max="1" width="61.875" customWidth="1"/>
    <col min="2" max="2" width="23.75" style="19" customWidth="1"/>
    <col min="3" max="3" width="36.875" customWidth="1"/>
    <col min="4" max="4" width="13.75" customWidth="1"/>
  </cols>
  <sheetData>
    <row r="1" customHeight="1" spans="1:1">
      <c r="A1" s="20" t="s">
        <v>0</v>
      </c>
    </row>
    <row r="2" customHeight="1" spans="1:3">
      <c r="A2" s="413" t="s">
        <v>31</v>
      </c>
      <c r="B2" s="414"/>
      <c r="C2" s="413"/>
    </row>
    <row r="3" customHeight="1" spans="1:3">
      <c r="A3" s="144" t="s">
        <v>32</v>
      </c>
      <c r="B3" s="450"/>
      <c r="C3" s="109" t="s">
        <v>33</v>
      </c>
    </row>
    <row r="4" customHeight="1" spans="1:3">
      <c r="A4" s="122" t="s">
        <v>34</v>
      </c>
      <c r="B4" s="431" t="s">
        <v>35</v>
      </c>
      <c r="C4" s="200" t="s">
        <v>36</v>
      </c>
    </row>
    <row r="5" customHeight="1" spans="1:3">
      <c r="A5" s="156" t="s">
        <v>37</v>
      </c>
      <c r="B5" s="451">
        <f>B6+B7+B8</f>
        <v>359691</v>
      </c>
      <c r="C5" s="452"/>
    </row>
    <row r="6" s="449" customFormat="1" customHeight="1" spans="1:3">
      <c r="A6" s="453" t="s">
        <v>38</v>
      </c>
      <c r="B6" s="451">
        <v>220954</v>
      </c>
      <c r="C6" s="454"/>
    </row>
    <row r="7" s="449" customFormat="1" customHeight="1" spans="1:3">
      <c r="A7" s="453" t="s">
        <v>39</v>
      </c>
      <c r="B7" s="451"/>
      <c r="C7" s="454"/>
    </row>
    <row r="8" s="449" customFormat="1" customHeight="1" spans="1:3">
      <c r="A8" s="453" t="s">
        <v>40</v>
      </c>
      <c r="B8" s="451">
        <f>B9+B15+B37+B52+B55+B56+B59</f>
        <v>138737</v>
      </c>
      <c r="C8" s="455"/>
    </row>
    <row r="9" s="449" customFormat="1" customHeight="1" spans="1:3">
      <c r="A9" s="456" t="s">
        <v>41</v>
      </c>
      <c r="B9" s="451">
        <f>SUM(B10:B14)</f>
        <v>6008</v>
      </c>
      <c r="C9" s="455"/>
    </row>
    <row r="10" customHeight="1" spans="1:3">
      <c r="A10" s="457" t="s">
        <v>42</v>
      </c>
      <c r="B10" s="343">
        <v>3188</v>
      </c>
      <c r="C10" s="342"/>
    </row>
    <row r="11" customHeight="1" spans="1:3">
      <c r="A11" s="457" t="s">
        <v>43</v>
      </c>
      <c r="B11" s="343">
        <v>239</v>
      </c>
      <c r="C11" s="342"/>
    </row>
    <row r="12" customHeight="1" spans="1:3">
      <c r="A12" s="457" t="s">
        <v>44</v>
      </c>
      <c r="B12" s="343">
        <v>2548</v>
      </c>
      <c r="C12" s="342"/>
    </row>
    <row r="13" customHeight="1" spans="1:3">
      <c r="A13" s="457" t="s">
        <v>45</v>
      </c>
      <c r="B13" s="343"/>
      <c r="C13" s="342"/>
    </row>
    <row r="14" customHeight="1" spans="1:3">
      <c r="A14" s="457" t="s">
        <v>46</v>
      </c>
      <c r="B14" s="343">
        <v>33</v>
      </c>
      <c r="C14" s="342"/>
    </row>
    <row r="15" s="449" customFormat="1" customHeight="1" spans="1:3">
      <c r="A15" s="456" t="s">
        <v>47</v>
      </c>
      <c r="B15" s="451">
        <f>SUM(B16:B36)</f>
        <v>69745</v>
      </c>
      <c r="C15" s="455"/>
    </row>
    <row r="16" customHeight="1" spans="1:3">
      <c r="A16" s="116" t="s">
        <v>48</v>
      </c>
      <c r="B16" s="217">
        <v>9671</v>
      </c>
      <c r="C16" s="342"/>
    </row>
    <row r="17" customHeight="1" spans="1:3">
      <c r="A17" s="116" t="s">
        <v>49</v>
      </c>
      <c r="B17" s="217">
        <v>4120</v>
      </c>
      <c r="C17" s="342"/>
    </row>
    <row r="18" customHeight="1" spans="1:3">
      <c r="A18" s="116" t="s">
        <v>50</v>
      </c>
      <c r="B18" s="217">
        <v>1862</v>
      </c>
      <c r="C18" s="342"/>
    </row>
    <row r="19" customHeight="1" spans="1:3">
      <c r="A19" s="116" t="s">
        <v>51</v>
      </c>
      <c r="B19" s="217">
        <v>1964</v>
      </c>
      <c r="C19" s="342"/>
    </row>
    <row r="20" customHeight="1" spans="1:3">
      <c r="A20" s="116" t="s">
        <v>52</v>
      </c>
      <c r="B20" s="343"/>
      <c r="C20" s="342"/>
    </row>
    <row r="21" customHeight="1" spans="1:3">
      <c r="A21" s="116" t="s">
        <v>53</v>
      </c>
      <c r="B21" s="218"/>
      <c r="C21" s="342"/>
    </row>
    <row r="22" customHeight="1" spans="1:3">
      <c r="A22" s="116" t="s">
        <v>54</v>
      </c>
      <c r="B22" s="218">
        <v>8569</v>
      </c>
      <c r="C22" s="342"/>
    </row>
    <row r="23" customHeight="1" spans="1:3">
      <c r="A23" s="116" t="s">
        <v>55</v>
      </c>
      <c r="B23" s="218">
        <v>800</v>
      </c>
      <c r="C23" s="342"/>
    </row>
    <row r="24" customHeight="1" spans="1:3">
      <c r="A24" s="116" t="s">
        <v>56</v>
      </c>
      <c r="B24" s="218">
        <v>4478</v>
      </c>
      <c r="C24" s="342"/>
    </row>
    <row r="25" customHeight="1" spans="1:3">
      <c r="A25" s="116" t="s">
        <v>57</v>
      </c>
      <c r="B25" s="218">
        <v>77</v>
      </c>
      <c r="C25" s="342"/>
    </row>
    <row r="26" customHeight="1" spans="1:3">
      <c r="A26" s="116" t="s">
        <v>58</v>
      </c>
      <c r="B26" s="218">
        <v>2694</v>
      </c>
      <c r="C26" s="342"/>
    </row>
    <row r="27" customHeight="1" spans="1:3">
      <c r="A27" s="116" t="s">
        <v>59</v>
      </c>
      <c r="B27" s="218">
        <v>352</v>
      </c>
      <c r="C27" s="342"/>
    </row>
    <row r="28" customHeight="1" spans="1:3">
      <c r="A28" s="116" t="s">
        <v>60</v>
      </c>
      <c r="B28" s="218">
        <v>17874</v>
      </c>
      <c r="C28" s="342"/>
    </row>
    <row r="29" customHeight="1" spans="1:3">
      <c r="A29" s="116" t="s">
        <v>61</v>
      </c>
      <c r="B29" s="218">
        <v>1913</v>
      </c>
      <c r="C29" s="342"/>
    </row>
    <row r="30" customHeight="1" spans="1:3">
      <c r="A30" s="116" t="s">
        <v>62</v>
      </c>
      <c r="B30" s="218">
        <v>1539</v>
      </c>
      <c r="C30" s="342"/>
    </row>
    <row r="31" customHeight="1" spans="1:3">
      <c r="A31" s="116" t="s">
        <v>63</v>
      </c>
      <c r="B31" s="218">
        <v>13282</v>
      </c>
      <c r="C31" s="342"/>
    </row>
    <row r="32" customHeight="1" spans="1:3">
      <c r="A32" s="116" t="s">
        <v>64</v>
      </c>
      <c r="B32" s="218">
        <v>550</v>
      </c>
      <c r="C32" s="342"/>
    </row>
    <row r="33" customHeight="1" spans="1:3">
      <c r="A33" s="116" t="s">
        <v>65</v>
      </c>
      <c r="B33" s="84"/>
      <c r="C33" s="342"/>
    </row>
    <row r="34" customHeight="1" spans="1:3">
      <c r="A34" s="116" t="s">
        <v>66</v>
      </c>
      <c r="B34" s="84"/>
      <c r="C34" s="342"/>
    </row>
    <row r="35" customHeight="1" spans="1:3">
      <c r="A35" s="116" t="s">
        <v>67</v>
      </c>
      <c r="B35" s="84"/>
      <c r="C35" s="342"/>
    </row>
    <row r="36" customHeight="1" spans="1:3">
      <c r="A36" s="116" t="s">
        <v>68</v>
      </c>
      <c r="B36" s="84"/>
      <c r="C36" s="342"/>
    </row>
    <row r="37" s="449" customFormat="1" customHeight="1" spans="1:3">
      <c r="A37" s="456" t="s">
        <v>69</v>
      </c>
      <c r="B37" s="451">
        <f>SUM(B38:B51)</f>
        <v>2580</v>
      </c>
      <c r="C37" s="455"/>
    </row>
    <row r="38" customHeight="1" spans="1:3">
      <c r="A38" s="458" t="s">
        <v>70</v>
      </c>
      <c r="B38" s="84">
        <v>29</v>
      </c>
      <c r="C38" s="342"/>
    </row>
    <row r="39" customHeight="1" spans="1:3">
      <c r="A39" s="458" t="s">
        <v>71</v>
      </c>
      <c r="B39" s="84"/>
      <c r="C39" s="342"/>
    </row>
    <row r="40" customHeight="1" spans="1:3">
      <c r="A40" s="458" t="s">
        <v>72</v>
      </c>
      <c r="B40" s="84">
        <v>25</v>
      </c>
      <c r="C40" s="342"/>
    </row>
    <row r="41" customHeight="1" spans="1:3">
      <c r="A41" s="458" t="s">
        <v>73</v>
      </c>
      <c r="B41" s="84"/>
      <c r="C41" s="342"/>
    </row>
    <row r="42" customHeight="1" spans="1:3">
      <c r="A42" s="459" t="s">
        <v>74</v>
      </c>
      <c r="B42" s="84">
        <v>132</v>
      </c>
      <c r="C42" s="342"/>
    </row>
    <row r="43" customHeight="1" spans="1:3">
      <c r="A43" s="459" t="s">
        <v>75</v>
      </c>
      <c r="B43" s="84"/>
      <c r="C43" s="342"/>
    </row>
    <row r="44" customHeight="1" spans="1:3">
      <c r="A44" s="459" t="s">
        <v>76</v>
      </c>
      <c r="B44" s="84"/>
      <c r="C44" s="342"/>
    </row>
    <row r="45" customHeight="1" spans="1:3">
      <c r="A45" s="459" t="s">
        <v>77</v>
      </c>
      <c r="B45" s="84">
        <v>1113</v>
      </c>
      <c r="C45" s="342"/>
    </row>
    <row r="46" customHeight="1" spans="1:3">
      <c r="A46" s="459" t="s">
        <v>78</v>
      </c>
      <c r="B46" s="84">
        <v>961</v>
      </c>
      <c r="C46" s="342"/>
    </row>
    <row r="47" customHeight="1" spans="1:3">
      <c r="A47" s="459" t="s">
        <v>79</v>
      </c>
      <c r="B47" s="84">
        <v>238</v>
      </c>
      <c r="C47" s="342"/>
    </row>
    <row r="48" customHeight="1" spans="1:3">
      <c r="A48" s="459" t="s">
        <v>80</v>
      </c>
      <c r="B48" s="84">
        <v>82</v>
      </c>
      <c r="C48" s="342"/>
    </row>
    <row r="49" customHeight="1" spans="1:3">
      <c r="A49" s="459" t="s">
        <v>81</v>
      </c>
      <c r="B49" s="84"/>
      <c r="C49" s="342"/>
    </row>
    <row r="50" customHeight="1" spans="1:3">
      <c r="A50" s="460" t="s">
        <v>82</v>
      </c>
      <c r="B50" s="84"/>
      <c r="C50" s="342"/>
    </row>
    <row r="51" customHeight="1" spans="1:3">
      <c r="A51" s="460" t="s">
        <v>83</v>
      </c>
      <c r="B51" s="84"/>
      <c r="C51" s="342"/>
    </row>
    <row r="52" s="449" customFormat="1" customHeight="1" spans="1:3">
      <c r="A52" s="461" t="s">
        <v>84</v>
      </c>
      <c r="B52" s="451">
        <f>SUM(B53:B54)</f>
        <v>0</v>
      </c>
      <c r="C52" s="455"/>
    </row>
    <row r="53" customHeight="1" spans="1:3">
      <c r="A53" s="459" t="s">
        <v>85</v>
      </c>
      <c r="B53" s="462"/>
      <c r="C53" s="342"/>
    </row>
    <row r="54" customHeight="1" spans="1:3">
      <c r="A54" s="459" t="s">
        <v>86</v>
      </c>
      <c r="B54" s="462"/>
      <c r="C54" s="342"/>
    </row>
    <row r="55" s="449" customFormat="1" customHeight="1" spans="1:3">
      <c r="A55" s="463" t="s">
        <v>87</v>
      </c>
      <c r="B55" s="120">
        <v>30404</v>
      </c>
      <c r="C55" s="454"/>
    </row>
    <row r="56" s="449" customFormat="1" customHeight="1" spans="1:3">
      <c r="A56" s="461" t="s">
        <v>88</v>
      </c>
      <c r="B56" s="451"/>
      <c r="C56" s="455"/>
    </row>
    <row r="57" customHeight="1" spans="1:3">
      <c r="A57" s="459" t="s">
        <v>89</v>
      </c>
      <c r="B57" s="343"/>
      <c r="C57" s="342"/>
    </row>
    <row r="58" customHeight="1" spans="1:3">
      <c r="A58" s="459" t="s">
        <v>90</v>
      </c>
      <c r="B58" s="343"/>
      <c r="C58" s="342"/>
    </row>
    <row r="59" s="449" customFormat="1" customHeight="1" spans="1:3">
      <c r="A59" s="461" t="s">
        <v>91</v>
      </c>
      <c r="B59" s="451">
        <v>30000</v>
      </c>
      <c r="C59" s="454"/>
    </row>
  </sheetData>
  <mergeCells count="1">
    <mergeCell ref="A2:C2"/>
  </mergeCells>
  <printOptions horizontalCentered="1"/>
  <pageMargins left="0.432638888888889" right="0.354166666666667" top="0.354166666666667" bottom="0.314583333333333" header="0.118055555555556" footer="0.0388888888888889"/>
  <pageSetup paperSize="9" orientation="landscape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E27"/>
  <sheetViews>
    <sheetView showZeros="0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J30" sqref="J30"/>
    </sheetView>
  </sheetViews>
  <sheetFormatPr defaultColWidth="13.75" defaultRowHeight="24" customHeight="1" outlineLevelCol="4"/>
  <cols>
    <col min="1" max="1" width="42.625" customWidth="1"/>
    <col min="2" max="2" width="16" style="19" customWidth="1"/>
    <col min="3" max="3" width="16" style="429" customWidth="1"/>
    <col min="4" max="4" width="16" style="278" customWidth="1"/>
    <col min="5" max="5" width="28.375" customWidth="1"/>
  </cols>
  <sheetData>
    <row r="1" ht="28.9" customHeight="1" spans="1:1">
      <c r="A1" s="20" t="s">
        <v>0</v>
      </c>
    </row>
    <row r="2" ht="30" customHeight="1" spans="1:5">
      <c r="A2" s="21" t="s">
        <v>92</v>
      </c>
      <c r="B2" s="22"/>
      <c r="C2" s="22"/>
      <c r="D2" s="264"/>
      <c r="E2" s="21"/>
    </row>
    <row r="3" ht="18" customHeight="1" spans="1:5">
      <c r="A3" s="144" t="s">
        <v>93</v>
      </c>
      <c r="B3" s="216"/>
      <c r="C3" s="430"/>
      <c r="D3" s="266"/>
      <c r="E3" s="109" t="s">
        <v>33</v>
      </c>
    </row>
    <row r="4" ht="40.15" customHeight="1" spans="1:5">
      <c r="A4" s="122" t="s">
        <v>94</v>
      </c>
      <c r="B4" s="431" t="s">
        <v>95</v>
      </c>
      <c r="C4" s="432" t="s">
        <v>96</v>
      </c>
      <c r="D4" s="433" t="s">
        <v>97</v>
      </c>
      <c r="E4" s="122" t="s">
        <v>98</v>
      </c>
    </row>
    <row r="5" customHeight="1" spans="1:5">
      <c r="A5" s="147" t="s">
        <v>99</v>
      </c>
      <c r="B5" s="289">
        <f>B6+B20</f>
        <v>245841</v>
      </c>
      <c r="C5" s="434">
        <f>C6+C20</f>
        <v>220954</v>
      </c>
      <c r="D5" s="435">
        <f>C5/B5*100</f>
        <v>89.8767902831505</v>
      </c>
      <c r="E5" s="436"/>
    </row>
    <row r="6" ht="24.75" customHeight="1" spans="1:5">
      <c r="A6" s="151" t="s">
        <v>100</v>
      </c>
      <c r="B6" s="437">
        <f>SUM(B7:B19)</f>
        <v>227282</v>
      </c>
      <c r="C6" s="420">
        <f>SUM(C7:C19)</f>
        <v>197041</v>
      </c>
      <c r="D6" s="435">
        <f t="shared" ref="D6:D27" si="0">C6/B6*100</f>
        <v>86.6945028642831</v>
      </c>
      <c r="E6" s="438"/>
    </row>
    <row r="7" customHeight="1" spans="1:5">
      <c r="A7" s="151" t="s">
        <v>101</v>
      </c>
      <c r="B7" s="437">
        <v>87700</v>
      </c>
      <c r="C7" s="439">
        <v>59358</v>
      </c>
      <c r="D7" s="435">
        <f t="shared" si="0"/>
        <v>67.6830102622577</v>
      </c>
      <c r="E7" s="440"/>
    </row>
    <row r="8" customHeight="1" spans="1:5">
      <c r="A8" s="151" t="s">
        <v>102</v>
      </c>
      <c r="B8" s="437">
        <v>52840</v>
      </c>
      <c r="C8" s="441">
        <v>38206</v>
      </c>
      <c r="D8" s="435">
        <f t="shared" si="0"/>
        <v>72.3050719152157</v>
      </c>
      <c r="E8" s="205"/>
    </row>
    <row r="9" customHeight="1" spans="1:5">
      <c r="A9" s="151" t="s">
        <v>103</v>
      </c>
      <c r="B9" s="437">
        <v>5400</v>
      </c>
      <c r="C9" s="441">
        <v>7684</v>
      </c>
      <c r="D9" s="435">
        <f t="shared" si="0"/>
        <v>142.296296296296</v>
      </c>
      <c r="E9" s="205"/>
    </row>
    <row r="10" customHeight="1" spans="1:5">
      <c r="A10" s="151" t="s">
        <v>104</v>
      </c>
      <c r="B10" s="437">
        <v>40318</v>
      </c>
      <c r="C10" s="441">
        <v>48000</v>
      </c>
      <c r="D10" s="435">
        <f t="shared" si="0"/>
        <v>119.053524480381</v>
      </c>
      <c r="E10" s="205"/>
    </row>
    <row r="11" customHeight="1" spans="1:5">
      <c r="A11" s="442" t="s">
        <v>105</v>
      </c>
      <c r="B11" s="443">
        <v>21924</v>
      </c>
      <c r="C11" s="444">
        <v>17807</v>
      </c>
      <c r="D11" s="435">
        <f t="shared" si="0"/>
        <v>81.221492428389</v>
      </c>
      <c r="E11" s="205"/>
    </row>
    <row r="12" customHeight="1" spans="1:5">
      <c r="A12" s="442" t="s">
        <v>106</v>
      </c>
      <c r="B12" s="443">
        <v>5300</v>
      </c>
      <c r="C12" s="444">
        <v>7000</v>
      </c>
      <c r="D12" s="435">
        <f t="shared" si="0"/>
        <v>132.075471698113</v>
      </c>
      <c r="E12" s="205"/>
    </row>
    <row r="13" customHeight="1" spans="1:5">
      <c r="A13" s="442" t="s">
        <v>107</v>
      </c>
      <c r="B13" s="443">
        <v>3200</v>
      </c>
      <c r="C13" s="444">
        <v>3000</v>
      </c>
      <c r="D13" s="435">
        <f t="shared" si="0"/>
        <v>93.75</v>
      </c>
      <c r="E13" s="205"/>
    </row>
    <row r="14" customHeight="1" spans="1:5">
      <c r="A14" s="442" t="s">
        <v>108</v>
      </c>
      <c r="B14" s="443">
        <v>5200</v>
      </c>
      <c r="C14" s="444">
        <v>12000</v>
      </c>
      <c r="D14" s="435">
        <f t="shared" si="0"/>
        <v>230.769230769231</v>
      </c>
      <c r="E14" s="205"/>
    </row>
    <row r="15" customHeight="1" spans="1:5">
      <c r="A15" s="442" t="s">
        <v>109</v>
      </c>
      <c r="B15" s="443"/>
      <c r="C15" s="444">
        <v>0</v>
      </c>
      <c r="D15" s="435"/>
      <c r="E15" s="205"/>
    </row>
    <row r="16" customHeight="1" spans="1:5">
      <c r="A16" s="442" t="s">
        <v>110</v>
      </c>
      <c r="B16" s="443">
        <v>900</v>
      </c>
      <c r="C16" s="444">
        <v>1000</v>
      </c>
      <c r="D16" s="435">
        <f t="shared" si="0"/>
        <v>111.111111111111</v>
      </c>
      <c r="E16" s="205"/>
    </row>
    <row r="17" customHeight="1" spans="1:5">
      <c r="A17" s="442" t="s">
        <v>111</v>
      </c>
      <c r="B17" s="443">
        <v>1000</v>
      </c>
      <c r="C17" s="444">
        <v>1000</v>
      </c>
      <c r="D17" s="435">
        <f t="shared" si="0"/>
        <v>100</v>
      </c>
      <c r="E17" s="205"/>
    </row>
    <row r="18" customHeight="1" spans="1:5">
      <c r="A18" s="442" t="s">
        <v>112</v>
      </c>
      <c r="B18" s="443">
        <v>500</v>
      </c>
      <c r="C18" s="444">
        <v>486</v>
      </c>
      <c r="D18" s="435">
        <f t="shared" si="0"/>
        <v>97.2</v>
      </c>
      <c r="E18" s="205"/>
    </row>
    <row r="19" customHeight="1" spans="1:5">
      <c r="A19" s="445" t="s">
        <v>113</v>
      </c>
      <c r="B19" s="437">
        <v>3000</v>
      </c>
      <c r="C19" s="441">
        <v>1500</v>
      </c>
      <c r="D19" s="435">
        <f t="shared" si="0"/>
        <v>50</v>
      </c>
      <c r="E19" s="205"/>
    </row>
    <row r="20" customHeight="1" spans="1:5">
      <c r="A20" s="151" t="s">
        <v>114</v>
      </c>
      <c r="B20" s="437">
        <f>SUM(B21:B25)+B27</f>
        <v>18559</v>
      </c>
      <c r="C20" s="446">
        <f>SUM(C21:C25)+C27</f>
        <v>23913</v>
      </c>
      <c r="D20" s="435">
        <f t="shared" si="0"/>
        <v>128.848537097904</v>
      </c>
      <c r="E20" s="447"/>
    </row>
    <row r="21" customHeight="1" spans="1:5">
      <c r="A21" s="155" t="s">
        <v>115</v>
      </c>
      <c r="B21" s="437">
        <v>13540</v>
      </c>
      <c r="C21" s="444">
        <v>17800</v>
      </c>
      <c r="D21" s="435">
        <f t="shared" si="0"/>
        <v>131.462333825702</v>
      </c>
      <c r="E21" s="205"/>
    </row>
    <row r="22" customHeight="1" spans="1:5">
      <c r="A22" s="155" t="s">
        <v>116</v>
      </c>
      <c r="B22" s="437">
        <v>500</v>
      </c>
      <c r="C22" s="444">
        <v>943</v>
      </c>
      <c r="D22" s="435">
        <f t="shared" si="0"/>
        <v>188.6</v>
      </c>
      <c r="E22" s="205"/>
    </row>
    <row r="23" customHeight="1" spans="1:5">
      <c r="A23" s="155" t="s">
        <v>117</v>
      </c>
      <c r="B23" s="437">
        <v>3000</v>
      </c>
      <c r="C23" s="444">
        <v>4370</v>
      </c>
      <c r="D23" s="435">
        <f t="shared" si="0"/>
        <v>145.666666666667</v>
      </c>
      <c r="E23" s="440"/>
    </row>
    <row r="24" customHeight="1" spans="1:5">
      <c r="A24" s="155" t="s">
        <v>118</v>
      </c>
      <c r="B24" s="437"/>
      <c r="C24" s="446"/>
      <c r="D24" s="435"/>
      <c r="E24" s="448"/>
    </row>
    <row r="25" customHeight="1" spans="1:5">
      <c r="A25" s="155" t="s">
        <v>119</v>
      </c>
      <c r="B25" s="437">
        <v>1519</v>
      </c>
      <c r="C25" s="444">
        <v>800</v>
      </c>
      <c r="D25" s="435">
        <f t="shared" si="0"/>
        <v>52.6662277814352</v>
      </c>
      <c r="E25" s="448"/>
    </row>
    <row r="26" customHeight="1" spans="1:5">
      <c r="A26" s="155" t="s">
        <v>120</v>
      </c>
      <c r="B26" s="437">
        <v>1519</v>
      </c>
      <c r="C26" s="446">
        <v>300</v>
      </c>
      <c r="D26" s="435">
        <f t="shared" si="0"/>
        <v>19.7498354180382</v>
      </c>
      <c r="E26" s="448"/>
    </row>
    <row r="27" customHeight="1" spans="1:5">
      <c r="A27" s="155" t="s">
        <v>121</v>
      </c>
      <c r="B27" s="437"/>
      <c r="C27" s="446"/>
      <c r="D27" s="435"/>
      <c r="E27" s="440"/>
    </row>
  </sheetData>
  <mergeCells count="1">
    <mergeCell ref="A2:E2"/>
  </mergeCells>
  <printOptions horizontalCentered="1"/>
  <pageMargins left="0.751388888888889" right="0.751388888888889" top="0.786805555555556" bottom="0.354166666666667" header="0.5" footer="0.196527777777778"/>
  <pageSetup paperSize="9" orientation="landscape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6"/>
  <sheetViews>
    <sheetView showZeros="0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C18" sqref="C18"/>
    </sheetView>
  </sheetViews>
  <sheetFormatPr defaultColWidth="13.75" defaultRowHeight="24" customHeight="1" outlineLevelCol="2"/>
  <cols>
    <col min="1" max="1" width="65.25" style="142" customWidth="1"/>
    <col min="2" max="2" width="26.75" style="412" customWidth="1"/>
    <col min="3" max="3" width="29" style="142" customWidth="1"/>
    <col min="4" max="16384" width="13.75" style="142"/>
  </cols>
  <sheetData>
    <row r="1" ht="28.9" customHeight="1" spans="1:1">
      <c r="A1" s="263" t="s">
        <v>0</v>
      </c>
    </row>
    <row r="2" s="411" customFormat="1" ht="30" customHeight="1" spans="1:3">
      <c r="A2" s="413" t="s">
        <v>122</v>
      </c>
      <c r="B2" s="414"/>
      <c r="C2" s="413"/>
    </row>
    <row r="3" ht="18" customHeight="1" spans="1:3">
      <c r="A3" s="144" t="s">
        <v>123</v>
      </c>
      <c r="B3" s="415"/>
      <c r="C3" s="109" t="s">
        <v>33</v>
      </c>
    </row>
    <row r="4" ht="40.15" customHeight="1" spans="1:3">
      <c r="A4" s="110" t="s">
        <v>124</v>
      </c>
      <c r="B4" s="416" t="s">
        <v>35</v>
      </c>
      <c r="C4" s="110" t="s">
        <v>36</v>
      </c>
    </row>
    <row r="5" ht="25.15" customHeight="1" spans="1:3">
      <c r="A5" s="156" t="s">
        <v>125</v>
      </c>
      <c r="B5" s="417">
        <f>B6+B31+B85+B80</f>
        <v>359691</v>
      </c>
      <c r="C5" s="418"/>
    </row>
    <row r="6" ht="25.15" customHeight="1" spans="1:3">
      <c r="A6" s="419" t="s">
        <v>126</v>
      </c>
      <c r="B6" s="417">
        <f>B7+B8+B9+B10+B11+B12+B13+B14+B15+B16+B17+B18+B19+B20+B21+B22+B23+B24+B25+B26+B27+B28+B29+B30</f>
        <v>347381</v>
      </c>
      <c r="C6" s="418"/>
    </row>
    <row r="7" ht="25.15" customHeight="1" spans="1:3">
      <c r="A7" s="151" t="s">
        <v>127</v>
      </c>
      <c r="B7" s="420">
        <v>40942</v>
      </c>
      <c r="C7" s="421"/>
    </row>
    <row r="8" ht="25.15" customHeight="1" spans="1:3">
      <c r="A8" s="151" t="s">
        <v>128</v>
      </c>
      <c r="B8" s="420">
        <v>290</v>
      </c>
      <c r="C8" s="421"/>
    </row>
    <row r="9" ht="25.15" customHeight="1" spans="1:3">
      <c r="A9" s="151" t="s">
        <v>129</v>
      </c>
      <c r="B9" s="420">
        <v>3877</v>
      </c>
      <c r="C9" s="421"/>
    </row>
    <row r="10" ht="25.15" customHeight="1" spans="1:3">
      <c r="A10" s="151" t="s">
        <v>130</v>
      </c>
      <c r="B10" s="420">
        <v>29034</v>
      </c>
      <c r="C10" s="421"/>
    </row>
    <row r="11" ht="25.15" customHeight="1" spans="1:3">
      <c r="A11" s="151" t="s">
        <v>131</v>
      </c>
      <c r="B11" s="420">
        <v>51</v>
      </c>
      <c r="C11" s="421"/>
    </row>
    <row r="12" ht="25.15" customHeight="1" spans="1:3">
      <c r="A12" s="83" t="s">
        <v>132</v>
      </c>
      <c r="B12" s="420">
        <v>2202</v>
      </c>
      <c r="C12" s="421"/>
    </row>
    <row r="13" ht="25.15" customHeight="1" spans="1:3">
      <c r="A13" s="151" t="s">
        <v>133</v>
      </c>
      <c r="B13" s="420">
        <v>60985</v>
      </c>
      <c r="C13" s="421"/>
    </row>
    <row r="14" ht="25.15" customHeight="1" spans="1:3">
      <c r="A14" s="83" t="s">
        <v>134</v>
      </c>
      <c r="B14" s="420">
        <v>11119</v>
      </c>
      <c r="C14" s="421"/>
    </row>
    <row r="15" ht="25.15" customHeight="1" spans="1:3">
      <c r="A15" s="151" t="s">
        <v>135</v>
      </c>
      <c r="B15" s="420">
        <v>14498</v>
      </c>
      <c r="C15" s="421"/>
    </row>
    <row r="16" ht="25.15" customHeight="1" spans="1:3">
      <c r="A16" s="151" t="s">
        <v>136</v>
      </c>
      <c r="B16" s="420">
        <v>47923</v>
      </c>
      <c r="C16" s="421"/>
    </row>
    <row r="17" ht="25.15" customHeight="1" spans="1:3">
      <c r="A17" s="151" t="s">
        <v>137</v>
      </c>
      <c r="B17" s="420">
        <v>46442</v>
      </c>
      <c r="C17" s="421"/>
    </row>
    <row r="18" ht="25.15" customHeight="1" spans="1:3">
      <c r="A18" s="151" t="s">
        <v>138</v>
      </c>
      <c r="B18" s="420">
        <v>7682</v>
      </c>
      <c r="C18" s="421"/>
    </row>
    <row r="19" ht="25.15" customHeight="1" spans="1:3">
      <c r="A19" s="151" t="s">
        <v>139</v>
      </c>
      <c r="B19" s="420">
        <v>3798</v>
      </c>
      <c r="C19" s="421"/>
    </row>
    <row r="20" ht="25.15" customHeight="1" spans="1:3">
      <c r="A20" s="151" t="s">
        <v>140</v>
      </c>
      <c r="B20" s="420">
        <v>326</v>
      </c>
      <c r="C20" s="421"/>
    </row>
    <row r="21" ht="25.15" customHeight="1" spans="1:3">
      <c r="A21" s="151" t="s">
        <v>141</v>
      </c>
      <c r="B21" s="420">
        <v>0</v>
      </c>
      <c r="C21" s="421"/>
    </row>
    <row r="22" ht="25.15" customHeight="1" spans="1:3">
      <c r="A22" s="151" t="s">
        <v>142</v>
      </c>
      <c r="B22" s="420">
        <v>0</v>
      </c>
      <c r="C22" s="421"/>
    </row>
    <row r="23" ht="25.15" customHeight="1" spans="1:3">
      <c r="A23" s="151" t="s">
        <v>143</v>
      </c>
      <c r="B23" s="420">
        <v>6677</v>
      </c>
      <c r="C23" s="421"/>
    </row>
    <row r="24" ht="25.15" customHeight="1" spans="1:3">
      <c r="A24" s="151" t="s">
        <v>144</v>
      </c>
      <c r="B24" s="420">
        <v>5835</v>
      </c>
      <c r="C24" s="421"/>
    </row>
    <row r="25" ht="25.15" customHeight="1" spans="1:3">
      <c r="A25" s="151" t="s">
        <v>145</v>
      </c>
      <c r="B25" s="420"/>
      <c r="C25" s="421"/>
    </row>
    <row r="26" ht="25.15" customHeight="1" spans="1:3">
      <c r="A26" s="151" t="s">
        <v>146</v>
      </c>
      <c r="B26" s="420">
        <v>4990</v>
      </c>
      <c r="C26" s="421"/>
    </row>
    <row r="27" ht="25.15" customHeight="1" spans="1:3">
      <c r="A27" s="151" t="s">
        <v>147</v>
      </c>
      <c r="B27" s="420">
        <v>5000</v>
      </c>
      <c r="C27" s="421"/>
    </row>
    <row r="28" ht="25.15" customHeight="1" spans="1:3">
      <c r="A28" s="151" t="s">
        <v>148</v>
      </c>
      <c r="B28" s="420">
        <v>3574</v>
      </c>
      <c r="C28" s="421"/>
    </row>
    <row r="29" ht="25.15" customHeight="1" spans="1:3">
      <c r="A29" s="151" t="s">
        <v>149</v>
      </c>
      <c r="B29" s="420">
        <v>0</v>
      </c>
      <c r="C29" s="421"/>
    </row>
    <row r="30" ht="25.15" customHeight="1" spans="1:3">
      <c r="A30" s="151" t="s">
        <v>150</v>
      </c>
      <c r="B30" s="420">
        <v>52136</v>
      </c>
      <c r="C30" s="421"/>
    </row>
    <row r="31" ht="25.15" customHeight="1" spans="1:3">
      <c r="A31" s="419" t="s">
        <v>151</v>
      </c>
      <c r="B31" s="422"/>
      <c r="C31" s="418"/>
    </row>
    <row r="32" ht="25.15" customHeight="1" spans="1:3">
      <c r="A32" s="419" t="s">
        <v>152</v>
      </c>
      <c r="B32" s="422"/>
      <c r="C32" s="418"/>
    </row>
    <row r="33" ht="25.15" customHeight="1" spans="1:3">
      <c r="A33" s="151" t="s">
        <v>153</v>
      </c>
      <c r="B33" s="423"/>
      <c r="C33" s="421"/>
    </row>
    <row r="34" ht="25.15" customHeight="1" spans="1:3">
      <c r="A34" s="151" t="s">
        <v>154</v>
      </c>
      <c r="B34" s="423"/>
      <c r="C34" s="421"/>
    </row>
    <row r="35" ht="25.15" customHeight="1" spans="1:3">
      <c r="A35" s="151" t="s">
        <v>155</v>
      </c>
      <c r="B35" s="423"/>
      <c r="C35" s="421"/>
    </row>
    <row r="36" ht="25.15" customHeight="1" spans="1:3">
      <c r="A36" s="151" t="s">
        <v>156</v>
      </c>
      <c r="B36" s="423"/>
      <c r="C36" s="421"/>
    </row>
    <row r="37" ht="25.15" customHeight="1" spans="1:3">
      <c r="A37" s="151" t="s">
        <v>157</v>
      </c>
      <c r="B37" s="423"/>
      <c r="C37" s="421"/>
    </row>
    <row r="38" ht="25.15" customHeight="1" spans="1:3">
      <c r="A38" s="419" t="s">
        <v>158</v>
      </c>
      <c r="B38" s="422"/>
      <c r="C38" s="418"/>
    </row>
    <row r="39" ht="25.15" customHeight="1" spans="1:3">
      <c r="A39" s="155" t="s">
        <v>159</v>
      </c>
      <c r="B39" s="423"/>
      <c r="C39" s="421"/>
    </row>
    <row r="40" ht="25.15" customHeight="1" spans="1:3">
      <c r="A40" s="155" t="s">
        <v>160</v>
      </c>
      <c r="B40" s="423"/>
      <c r="C40" s="421"/>
    </row>
    <row r="41" ht="25.15" customHeight="1" spans="1:3">
      <c r="A41" s="155" t="s">
        <v>161</v>
      </c>
      <c r="B41" s="423"/>
      <c r="C41" s="421"/>
    </row>
    <row r="42" ht="25.15" customHeight="1" spans="1:3">
      <c r="A42" s="155" t="s">
        <v>162</v>
      </c>
      <c r="B42" s="423"/>
      <c r="C42" s="421"/>
    </row>
    <row r="43" ht="25.15" customHeight="1" spans="1:3">
      <c r="A43" s="155" t="s">
        <v>163</v>
      </c>
      <c r="B43" s="423"/>
      <c r="C43" s="421"/>
    </row>
    <row r="44" ht="25.15" customHeight="1" spans="1:3">
      <c r="A44" s="155" t="s">
        <v>164</v>
      </c>
      <c r="B44" s="423"/>
      <c r="C44" s="421"/>
    </row>
    <row r="45" ht="25.15" customHeight="1" spans="1:3">
      <c r="A45" s="155" t="s">
        <v>165</v>
      </c>
      <c r="B45" s="423"/>
      <c r="C45" s="421"/>
    </row>
    <row r="46" ht="25.15" customHeight="1" spans="1:3">
      <c r="A46" s="155" t="s">
        <v>166</v>
      </c>
      <c r="B46" s="423"/>
      <c r="C46" s="421"/>
    </row>
    <row r="47" ht="25.15" customHeight="1" spans="1:3">
      <c r="A47" s="155" t="s">
        <v>167</v>
      </c>
      <c r="B47" s="423"/>
      <c r="C47" s="421"/>
    </row>
    <row r="48" ht="25.15" customHeight="1" spans="1:3">
      <c r="A48" s="424" t="s">
        <v>168</v>
      </c>
      <c r="B48" s="423"/>
      <c r="C48" s="421"/>
    </row>
    <row r="49" ht="25.15" customHeight="1" spans="1:3">
      <c r="A49" s="83" t="s">
        <v>169</v>
      </c>
      <c r="B49" s="423"/>
      <c r="C49" s="421"/>
    </row>
    <row r="50" ht="25.15" customHeight="1" spans="1:3">
      <c r="A50" s="83" t="s">
        <v>170</v>
      </c>
      <c r="B50" s="423"/>
      <c r="C50" s="421"/>
    </row>
    <row r="51" ht="25.15" customHeight="1" spans="1:3">
      <c r="A51" s="83" t="s">
        <v>171</v>
      </c>
      <c r="B51" s="423"/>
      <c r="C51" s="421"/>
    </row>
    <row r="52" ht="25.15" customHeight="1" spans="1:3">
      <c r="A52" s="83" t="s">
        <v>172</v>
      </c>
      <c r="B52" s="423"/>
      <c r="C52" s="421"/>
    </row>
    <row r="53" ht="25.15" customHeight="1" spans="1:3">
      <c r="A53" s="83" t="s">
        <v>173</v>
      </c>
      <c r="B53" s="423"/>
      <c r="C53" s="421"/>
    </row>
    <row r="54" ht="25.15" customHeight="1" spans="1:3">
      <c r="A54" s="83" t="s">
        <v>174</v>
      </c>
      <c r="B54" s="423"/>
      <c r="C54" s="421"/>
    </row>
    <row r="55" ht="25.15" customHeight="1" spans="1:3">
      <c r="A55" s="83" t="s">
        <v>175</v>
      </c>
      <c r="B55" s="423"/>
      <c r="C55" s="421"/>
    </row>
    <row r="56" ht="25.15" customHeight="1" spans="1:3">
      <c r="A56" s="83" t="s">
        <v>176</v>
      </c>
      <c r="B56" s="423"/>
      <c r="C56" s="421"/>
    </row>
    <row r="57" ht="25.15" customHeight="1" spans="1:3">
      <c r="A57" s="83" t="s">
        <v>177</v>
      </c>
      <c r="B57" s="423"/>
      <c r="C57" s="421"/>
    </row>
    <row r="58" ht="25.15" customHeight="1" spans="1:3">
      <c r="A58" s="83" t="s">
        <v>178</v>
      </c>
      <c r="B58" s="423"/>
      <c r="C58" s="421"/>
    </row>
    <row r="59" ht="25.15" hidden="1" customHeight="1" spans="1:3">
      <c r="A59" s="425" t="s">
        <v>179</v>
      </c>
      <c r="B59" s="423"/>
      <c r="C59" s="421"/>
    </row>
    <row r="60" ht="25.15" customHeight="1" spans="1:3">
      <c r="A60" s="83" t="s">
        <v>180</v>
      </c>
      <c r="B60" s="423"/>
      <c r="C60" s="421"/>
    </row>
    <row r="61" ht="25.15" customHeight="1" spans="1:3">
      <c r="A61" s="419" t="s">
        <v>181</v>
      </c>
      <c r="B61" s="426"/>
      <c r="C61" s="427"/>
    </row>
    <row r="62" ht="25.15" customHeight="1" spans="1:3">
      <c r="A62" s="151" t="s">
        <v>70</v>
      </c>
      <c r="B62" s="423"/>
      <c r="C62" s="421"/>
    </row>
    <row r="63" ht="25.15" customHeight="1" spans="1:3">
      <c r="A63" s="151" t="s">
        <v>71</v>
      </c>
      <c r="B63" s="423"/>
      <c r="C63" s="421"/>
    </row>
    <row r="64" ht="25.15" customHeight="1" spans="1:3">
      <c r="A64" s="155" t="s">
        <v>182</v>
      </c>
      <c r="B64" s="423"/>
      <c r="C64" s="421"/>
    </row>
    <row r="65" ht="25.15" customHeight="1" spans="1:3">
      <c r="A65" s="155" t="s">
        <v>183</v>
      </c>
      <c r="B65" s="423"/>
      <c r="C65" s="421"/>
    </row>
    <row r="66" ht="25.15" customHeight="1" spans="1:3">
      <c r="A66" s="155" t="s">
        <v>184</v>
      </c>
      <c r="B66" s="423"/>
      <c r="C66" s="421"/>
    </row>
    <row r="67" ht="25.15" customHeight="1" spans="1:3">
      <c r="A67" s="155" t="s">
        <v>185</v>
      </c>
      <c r="B67" s="423"/>
      <c r="C67" s="421"/>
    </row>
    <row r="68" ht="25.15" customHeight="1" spans="1:3">
      <c r="A68" s="155" t="s">
        <v>74</v>
      </c>
      <c r="B68" s="423"/>
      <c r="C68" s="421"/>
    </row>
    <row r="69" ht="25.15" customHeight="1" spans="1:3">
      <c r="A69" s="155" t="s">
        <v>75</v>
      </c>
      <c r="B69" s="423"/>
      <c r="C69" s="421"/>
    </row>
    <row r="70" ht="25.15" customHeight="1" spans="1:3">
      <c r="A70" s="155" t="s">
        <v>76</v>
      </c>
      <c r="B70" s="423"/>
      <c r="C70" s="421"/>
    </row>
    <row r="71" ht="25.15" customHeight="1" spans="1:3">
      <c r="A71" s="155" t="s">
        <v>77</v>
      </c>
      <c r="B71" s="423"/>
      <c r="C71" s="421"/>
    </row>
    <row r="72" ht="25.15" customHeight="1" spans="1:3">
      <c r="A72" s="155" t="s">
        <v>186</v>
      </c>
      <c r="B72" s="423"/>
      <c r="C72" s="421"/>
    </row>
    <row r="73" ht="25.15" customHeight="1" spans="1:3">
      <c r="A73" s="155" t="s">
        <v>79</v>
      </c>
      <c r="B73" s="423"/>
      <c r="C73" s="421"/>
    </row>
    <row r="74" ht="25.15" customHeight="1" spans="1:3">
      <c r="A74" s="155" t="s">
        <v>80</v>
      </c>
      <c r="B74" s="423"/>
      <c r="C74" s="421"/>
    </row>
    <row r="75" ht="25.15" customHeight="1" spans="1:3">
      <c r="A75" s="155" t="s">
        <v>82</v>
      </c>
      <c r="B75" s="423"/>
      <c r="C75" s="421"/>
    </row>
    <row r="76" ht="25.15" customHeight="1" spans="1:3">
      <c r="A76" s="155" t="s">
        <v>187</v>
      </c>
      <c r="B76" s="423"/>
      <c r="C76" s="421"/>
    </row>
    <row r="77" ht="25.15" customHeight="1" spans="1:3">
      <c r="A77" s="155" t="s">
        <v>188</v>
      </c>
      <c r="B77" s="423"/>
      <c r="C77" s="421"/>
    </row>
    <row r="78" ht="25.15" customHeight="1" spans="1:3">
      <c r="A78" s="155" t="s">
        <v>83</v>
      </c>
      <c r="B78" s="423"/>
      <c r="C78" s="421"/>
    </row>
    <row r="79" ht="25.15" customHeight="1" spans="1:3">
      <c r="A79" s="155" t="s">
        <v>189</v>
      </c>
      <c r="B79" s="423"/>
      <c r="C79" s="421"/>
    </row>
    <row r="80" ht="25.15" customHeight="1" spans="1:3">
      <c r="A80" s="124" t="s">
        <v>190</v>
      </c>
      <c r="B80" s="422">
        <v>9205</v>
      </c>
      <c r="C80" s="427"/>
    </row>
    <row r="81" ht="25.15" customHeight="1" spans="1:3">
      <c r="A81" s="155" t="s">
        <v>191</v>
      </c>
      <c r="B81" s="423">
        <v>1200</v>
      </c>
      <c r="C81" s="421"/>
    </row>
    <row r="82" ht="25.15" customHeight="1" spans="1:3">
      <c r="A82" s="124" t="s">
        <v>192</v>
      </c>
      <c r="B82" s="428"/>
      <c r="C82" s="421"/>
    </row>
    <row r="83" ht="25.15" customHeight="1" spans="1:3">
      <c r="A83" s="124" t="s">
        <v>193</v>
      </c>
      <c r="B83" s="422"/>
      <c r="C83" s="427"/>
    </row>
    <row r="84" ht="25.15" customHeight="1" spans="1:3">
      <c r="A84" s="155" t="s">
        <v>194</v>
      </c>
      <c r="B84" s="423"/>
      <c r="C84" s="421"/>
    </row>
    <row r="85" ht="25.15" customHeight="1" spans="1:3">
      <c r="A85" s="124" t="s">
        <v>195</v>
      </c>
      <c r="B85" s="422">
        <v>3105</v>
      </c>
      <c r="C85" s="427"/>
    </row>
    <row r="86" ht="25.15" customHeight="1" spans="1:3">
      <c r="A86" s="155" t="s">
        <v>196</v>
      </c>
      <c r="B86" s="423">
        <v>3105</v>
      </c>
      <c r="C86" s="421"/>
    </row>
  </sheetData>
  <mergeCells count="1">
    <mergeCell ref="A2:C2"/>
  </mergeCells>
  <printOptions horizontalCentered="1"/>
  <pageMargins left="0.354166666666667" right="0.275" top="0.314583333333333" bottom="0.275" header="0.0784722222222222" footer="0.118055555555556"/>
  <pageSetup paperSize="9" orientation="landscape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showZeros="0" zoomScaleSheetLayoutView="60" workbookViewId="0">
      <pane xSplit="1" ySplit="5" topLeftCell="B6" activePane="bottomRight" state="frozen"/>
      <selection/>
      <selection pane="topRight"/>
      <selection pane="bottomLeft"/>
      <selection pane="bottomRight" activeCell="F6" sqref="F6"/>
    </sheetView>
  </sheetViews>
  <sheetFormatPr defaultColWidth="13.75" defaultRowHeight="24" customHeight="1"/>
  <cols>
    <col min="1" max="1" width="26.5" style="379" customWidth="1"/>
    <col min="2" max="2" width="13.75" style="261" customWidth="1"/>
    <col min="3" max="3" width="12.125" style="261" customWidth="1"/>
    <col min="4" max="4" width="12.5" style="261" customWidth="1"/>
    <col min="5" max="5" width="12.25" style="261" customWidth="1"/>
    <col min="6" max="6" width="20.125" style="243" customWidth="1"/>
    <col min="7" max="7" width="12.375" style="243" customWidth="1"/>
    <col min="8" max="8" width="10.75" style="243" customWidth="1"/>
    <col min="9" max="9" width="12" style="243" customWidth="1"/>
    <col min="10" max="10" width="9.625" style="380" customWidth="1"/>
    <col min="11" max="11" width="7.75" style="142" customWidth="1"/>
    <col min="12" max="16384" width="13.75" style="142"/>
  </cols>
  <sheetData>
    <row r="1" ht="28.9" customHeight="1" spans="1:1">
      <c r="A1" s="263" t="s">
        <v>0</v>
      </c>
    </row>
    <row r="2" ht="37.15" customHeight="1" spans="1:11">
      <c r="A2" s="381" t="s">
        <v>197</v>
      </c>
      <c r="B2" s="382"/>
      <c r="C2" s="382"/>
      <c r="D2" s="382"/>
      <c r="E2" s="382"/>
      <c r="F2" s="383"/>
      <c r="G2" s="383"/>
      <c r="H2" s="383"/>
      <c r="I2" s="383"/>
      <c r="J2" s="400"/>
      <c r="K2" s="401"/>
    </row>
    <row r="3" ht="18" customHeight="1" spans="1:11">
      <c r="A3" s="384" t="s">
        <v>198</v>
      </c>
      <c r="B3" s="385"/>
      <c r="C3" s="385"/>
      <c r="D3" s="386"/>
      <c r="E3" s="387"/>
      <c r="F3" s="388"/>
      <c r="G3" s="388"/>
      <c r="H3" s="388"/>
      <c r="I3" s="402"/>
      <c r="J3" s="403"/>
      <c r="K3" s="109" t="s">
        <v>33</v>
      </c>
    </row>
    <row r="4" ht="22.15" customHeight="1" spans="1:11">
      <c r="A4" s="389" t="s">
        <v>124</v>
      </c>
      <c r="B4" s="390" t="s">
        <v>199</v>
      </c>
      <c r="C4" s="391"/>
      <c r="D4" s="391"/>
      <c r="E4" s="392"/>
      <c r="F4" s="393" t="s">
        <v>96</v>
      </c>
      <c r="G4" s="394"/>
      <c r="H4" s="394"/>
      <c r="I4" s="404"/>
      <c r="J4" s="405" t="s">
        <v>200</v>
      </c>
      <c r="K4" s="389" t="s">
        <v>36</v>
      </c>
    </row>
    <row r="5" ht="98.45" customHeight="1" spans="1:11">
      <c r="A5" s="395"/>
      <c r="B5" s="111" t="s">
        <v>201</v>
      </c>
      <c r="C5" s="111" t="s">
        <v>202</v>
      </c>
      <c r="D5" s="111" t="s">
        <v>203</v>
      </c>
      <c r="E5" s="111" t="s">
        <v>204</v>
      </c>
      <c r="F5" s="331" t="s">
        <v>201</v>
      </c>
      <c r="G5" s="331" t="s">
        <v>202</v>
      </c>
      <c r="H5" s="331" t="s">
        <v>203</v>
      </c>
      <c r="I5" s="331" t="s">
        <v>204</v>
      </c>
      <c r="J5" s="406"/>
      <c r="K5" s="395"/>
    </row>
    <row r="6" ht="25.9" customHeight="1" spans="1:13">
      <c r="A6" s="147" t="s">
        <v>205</v>
      </c>
      <c r="B6" s="396">
        <f t="shared" ref="B6:I6" si="0">SUM(B7:B30)</f>
        <v>373154</v>
      </c>
      <c r="C6" s="396">
        <f t="shared" si="0"/>
        <v>349864</v>
      </c>
      <c r="D6" s="396">
        <f t="shared" si="0"/>
        <v>3000</v>
      </c>
      <c r="E6" s="396">
        <f t="shared" si="0"/>
        <v>20290</v>
      </c>
      <c r="F6" s="396">
        <f t="shared" si="0"/>
        <v>347381</v>
      </c>
      <c r="G6" s="396">
        <f t="shared" si="0"/>
        <v>316977</v>
      </c>
      <c r="H6" s="396"/>
      <c r="I6" s="396">
        <f t="shared" si="0"/>
        <v>30404</v>
      </c>
      <c r="J6" s="407">
        <f t="shared" ref="J6:J20" si="1">F6/B6*100</f>
        <v>93.0932001264893</v>
      </c>
      <c r="K6" s="408"/>
      <c r="M6" s="409"/>
    </row>
    <row r="7" ht="25.9" customHeight="1" spans="1:11">
      <c r="A7" s="86" t="s">
        <v>206</v>
      </c>
      <c r="B7" s="362">
        <f t="shared" ref="B7:B30" si="2">SUM(C7:E7)</f>
        <v>53411</v>
      </c>
      <c r="C7" s="362">
        <v>53288</v>
      </c>
      <c r="D7" s="397"/>
      <c r="E7" s="260">
        <v>123</v>
      </c>
      <c r="F7" s="362">
        <f t="shared" ref="F7:F30" si="3">SUM(G7:I7)</f>
        <v>40942</v>
      </c>
      <c r="G7" s="362">
        <v>40876</v>
      </c>
      <c r="H7" s="397"/>
      <c r="I7" s="260">
        <v>66</v>
      </c>
      <c r="J7" s="407">
        <f t="shared" si="1"/>
        <v>76.654621707139</v>
      </c>
      <c r="K7" s="408"/>
    </row>
    <row r="8" ht="25.9" customHeight="1" spans="1:11">
      <c r="A8" s="86" t="s">
        <v>207</v>
      </c>
      <c r="B8" s="362">
        <f t="shared" si="2"/>
        <v>326</v>
      </c>
      <c r="C8" s="362">
        <v>326</v>
      </c>
      <c r="D8" s="397"/>
      <c r="E8" s="260"/>
      <c r="F8" s="362">
        <f t="shared" si="3"/>
        <v>290</v>
      </c>
      <c r="G8" s="362">
        <v>290</v>
      </c>
      <c r="H8" s="397"/>
      <c r="I8" s="260"/>
      <c r="J8" s="407">
        <f t="shared" si="1"/>
        <v>88.9570552147239</v>
      </c>
      <c r="K8" s="408"/>
    </row>
    <row r="9" ht="25.9" customHeight="1" spans="1:11">
      <c r="A9" s="86" t="s">
        <v>208</v>
      </c>
      <c r="B9" s="362">
        <f t="shared" si="2"/>
        <v>1867</v>
      </c>
      <c r="C9" s="362">
        <v>1836</v>
      </c>
      <c r="D9" s="397"/>
      <c r="E9" s="260">
        <v>31</v>
      </c>
      <c r="F9" s="362">
        <f t="shared" si="3"/>
        <v>3877</v>
      </c>
      <c r="G9" s="362">
        <v>3800</v>
      </c>
      <c r="H9" s="397"/>
      <c r="I9" s="260">
        <v>77</v>
      </c>
      <c r="J9" s="407">
        <f t="shared" si="1"/>
        <v>207.65934654526</v>
      </c>
      <c r="K9" s="408"/>
    </row>
    <row r="10" ht="25.9" customHeight="1" spans="1:11">
      <c r="A10" s="86" t="s">
        <v>209</v>
      </c>
      <c r="B10" s="362">
        <f t="shared" si="2"/>
        <v>31522</v>
      </c>
      <c r="C10" s="362">
        <v>30617</v>
      </c>
      <c r="D10" s="397"/>
      <c r="E10" s="260">
        <v>905</v>
      </c>
      <c r="F10" s="362">
        <f t="shared" si="3"/>
        <v>29034</v>
      </c>
      <c r="G10" s="362">
        <v>27836</v>
      </c>
      <c r="H10" s="397"/>
      <c r="I10" s="260">
        <v>1198</v>
      </c>
      <c r="J10" s="407">
        <f t="shared" si="1"/>
        <v>92.107099803312</v>
      </c>
      <c r="K10" s="408"/>
    </row>
    <row r="11" ht="25.9" customHeight="1" spans="1:11">
      <c r="A11" s="86" t="s">
        <v>210</v>
      </c>
      <c r="B11" s="362">
        <f t="shared" si="2"/>
        <v>44</v>
      </c>
      <c r="C11" s="362">
        <v>43</v>
      </c>
      <c r="D11" s="397"/>
      <c r="E11" s="260">
        <v>1</v>
      </c>
      <c r="F11" s="362">
        <f t="shared" si="3"/>
        <v>51</v>
      </c>
      <c r="G11" s="362">
        <v>47</v>
      </c>
      <c r="H11" s="397"/>
      <c r="I11" s="260">
        <v>4</v>
      </c>
      <c r="J11" s="407">
        <f t="shared" si="1"/>
        <v>115.909090909091</v>
      </c>
      <c r="K11" s="410"/>
    </row>
    <row r="12" ht="25.9" customHeight="1" spans="1:11">
      <c r="A12" s="86" t="s">
        <v>211</v>
      </c>
      <c r="B12" s="362">
        <f t="shared" si="2"/>
        <v>2540</v>
      </c>
      <c r="C12" s="362">
        <v>2198</v>
      </c>
      <c r="D12" s="397"/>
      <c r="E12" s="260">
        <v>342</v>
      </c>
      <c r="F12" s="362">
        <f t="shared" si="3"/>
        <v>2202</v>
      </c>
      <c r="G12" s="362">
        <v>1988</v>
      </c>
      <c r="H12" s="397"/>
      <c r="I12" s="260">
        <v>214</v>
      </c>
      <c r="J12" s="407">
        <f t="shared" si="1"/>
        <v>86.6929133858268</v>
      </c>
      <c r="K12" s="410"/>
    </row>
    <row r="13" ht="25.9" customHeight="1" spans="1:11">
      <c r="A13" s="86" t="s">
        <v>212</v>
      </c>
      <c r="B13" s="362">
        <f t="shared" si="2"/>
        <v>65246</v>
      </c>
      <c r="C13" s="362">
        <v>63474</v>
      </c>
      <c r="D13" s="397"/>
      <c r="E13" s="260">
        <v>1772</v>
      </c>
      <c r="F13" s="362">
        <f t="shared" si="3"/>
        <v>60985</v>
      </c>
      <c r="G13" s="362">
        <v>58954</v>
      </c>
      <c r="H13" s="397"/>
      <c r="I13" s="260">
        <v>2031</v>
      </c>
      <c r="J13" s="407">
        <f t="shared" si="1"/>
        <v>93.4693314532692</v>
      </c>
      <c r="K13" s="410"/>
    </row>
    <row r="14" ht="25.9" customHeight="1" spans="1:11">
      <c r="A14" s="86" t="s">
        <v>213</v>
      </c>
      <c r="B14" s="362">
        <f t="shared" si="2"/>
        <v>15782</v>
      </c>
      <c r="C14" s="362">
        <v>15245</v>
      </c>
      <c r="D14" s="397"/>
      <c r="E14" s="260">
        <v>537</v>
      </c>
      <c r="F14" s="362">
        <f t="shared" si="3"/>
        <v>11119</v>
      </c>
      <c r="G14" s="362">
        <v>10540</v>
      </c>
      <c r="H14" s="397"/>
      <c r="I14" s="260">
        <v>579</v>
      </c>
      <c r="J14" s="407">
        <f t="shared" si="1"/>
        <v>70.4536814092004</v>
      </c>
      <c r="K14" s="408"/>
    </row>
    <row r="15" ht="25.9" customHeight="1" spans="1:11">
      <c r="A15" s="86" t="s">
        <v>214</v>
      </c>
      <c r="B15" s="362">
        <f t="shared" si="2"/>
        <v>6533</v>
      </c>
      <c r="C15" s="362">
        <v>2558</v>
      </c>
      <c r="D15" s="397"/>
      <c r="E15" s="260">
        <v>3975</v>
      </c>
      <c r="F15" s="362">
        <f t="shared" si="3"/>
        <v>14498</v>
      </c>
      <c r="G15" s="362">
        <v>8941</v>
      </c>
      <c r="H15" s="397"/>
      <c r="I15" s="260">
        <v>5557</v>
      </c>
      <c r="J15" s="407">
        <f t="shared" si="1"/>
        <v>221.919485688045</v>
      </c>
      <c r="K15" s="408"/>
    </row>
    <row r="16" ht="25.9" customHeight="1" spans="1:11">
      <c r="A16" s="86" t="s">
        <v>215</v>
      </c>
      <c r="B16" s="362">
        <f t="shared" si="2"/>
        <v>56662</v>
      </c>
      <c r="C16" s="362">
        <v>56644</v>
      </c>
      <c r="D16" s="397"/>
      <c r="E16" s="260">
        <v>18</v>
      </c>
      <c r="F16" s="362">
        <f t="shared" si="3"/>
        <v>47923</v>
      </c>
      <c r="G16" s="362">
        <v>47531</v>
      </c>
      <c r="H16" s="397"/>
      <c r="I16" s="260">
        <v>392</v>
      </c>
      <c r="J16" s="407">
        <f t="shared" si="1"/>
        <v>84.5769651618369</v>
      </c>
      <c r="K16" s="408"/>
    </row>
    <row r="17" ht="25.9" customHeight="1" spans="1:11">
      <c r="A17" s="398" t="s">
        <v>216</v>
      </c>
      <c r="B17" s="362">
        <f t="shared" si="2"/>
        <v>60328</v>
      </c>
      <c r="C17" s="362">
        <v>51263</v>
      </c>
      <c r="D17" s="397"/>
      <c r="E17" s="260">
        <v>9065</v>
      </c>
      <c r="F17" s="362">
        <f t="shared" si="3"/>
        <v>46442</v>
      </c>
      <c r="G17" s="362">
        <v>33884</v>
      </c>
      <c r="H17" s="397"/>
      <c r="I17" s="260">
        <v>12558</v>
      </c>
      <c r="J17" s="407">
        <f t="shared" si="1"/>
        <v>76.9824956902268</v>
      </c>
      <c r="K17" s="408"/>
    </row>
    <row r="18" ht="25.9" customHeight="1" spans="1:11">
      <c r="A18" s="398" t="s">
        <v>217</v>
      </c>
      <c r="B18" s="362">
        <f t="shared" si="2"/>
        <v>8903</v>
      </c>
      <c r="C18" s="362">
        <v>7661</v>
      </c>
      <c r="D18" s="397"/>
      <c r="E18" s="260">
        <v>1242</v>
      </c>
      <c r="F18" s="362">
        <f t="shared" si="3"/>
        <v>7682</v>
      </c>
      <c r="G18" s="362">
        <v>5260</v>
      </c>
      <c r="H18" s="397"/>
      <c r="I18" s="260">
        <v>2422</v>
      </c>
      <c r="J18" s="407">
        <f t="shared" si="1"/>
        <v>86.2855217342469</v>
      </c>
      <c r="K18" s="408"/>
    </row>
    <row r="19" ht="25.9" customHeight="1" spans="1:11">
      <c r="A19" s="398" t="s">
        <v>218</v>
      </c>
      <c r="B19" s="362">
        <f t="shared" si="2"/>
        <v>4042</v>
      </c>
      <c r="C19" s="362">
        <v>4042</v>
      </c>
      <c r="D19" s="397"/>
      <c r="E19" s="260"/>
      <c r="F19" s="362">
        <f t="shared" si="3"/>
        <v>3798</v>
      </c>
      <c r="G19" s="362">
        <v>3798</v>
      </c>
      <c r="H19" s="397"/>
      <c r="I19" s="260"/>
      <c r="J19" s="407">
        <f t="shared" si="1"/>
        <v>93.9633844631371</v>
      </c>
      <c r="K19" s="408"/>
    </row>
    <row r="20" ht="25.9" customHeight="1" spans="1:11">
      <c r="A20" s="398" t="s">
        <v>219</v>
      </c>
      <c r="B20" s="362">
        <f t="shared" si="2"/>
        <v>1133</v>
      </c>
      <c r="C20" s="362">
        <v>852</v>
      </c>
      <c r="D20" s="397"/>
      <c r="E20" s="260">
        <v>281</v>
      </c>
      <c r="F20" s="362">
        <f t="shared" si="3"/>
        <v>326</v>
      </c>
      <c r="G20" s="362">
        <v>251</v>
      </c>
      <c r="H20" s="397"/>
      <c r="I20" s="260">
        <v>75</v>
      </c>
      <c r="J20" s="407">
        <f t="shared" si="1"/>
        <v>28.7731685789938</v>
      </c>
      <c r="K20" s="408"/>
    </row>
    <row r="21" ht="25.9" customHeight="1" spans="1:11">
      <c r="A21" s="398" t="s">
        <v>220</v>
      </c>
      <c r="B21" s="362">
        <f t="shared" si="2"/>
        <v>0</v>
      </c>
      <c r="C21" s="362"/>
      <c r="D21" s="397"/>
      <c r="E21" s="260"/>
      <c r="F21" s="362">
        <f t="shared" si="3"/>
        <v>0</v>
      </c>
      <c r="G21" s="362"/>
      <c r="H21" s="397"/>
      <c r="I21" s="260"/>
      <c r="J21" s="407"/>
      <c r="K21" s="408"/>
    </row>
    <row r="22" ht="25.9" customHeight="1" spans="1:11">
      <c r="A22" s="398" t="s">
        <v>221</v>
      </c>
      <c r="B22" s="362">
        <f t="shared" si="2"/>
        <v>0</v>
      </c>
      <c r="C22" s="362"/>
      <c r="D22" s="397"/>
      <c r="E22" s="260"/>
      <c r="F22" s="362">
        <f t="shared" si="3"/>
        <v>0</v>
      </c>
      <c r="G22" s="362"/>
      <c r="H22" s="397"/>
      <c r="I22" s="260"/>
      <c r="J22" s="407"/>
      <c r="K22" s="408"/>
    </row>
    <row r="23" ht="25.9" customHeight="1" spans="1:11">
      <c r="A23" s="398" t="s">
        <v>222</v>
      </c>
      <c r="B23" s="362">
        <f t="shared" si="2"/>
        <v>2591</v>
      </c>
      <c r="C23" s="362">
        <v>2591</v>
      </c>
      <c r="D23" s="397"/>
      <c r="E23" s="260"/>
      <c r="F23" s="362">
        <f t="shared" si="3"/>
        <v>6677</v>
      </c>
      <c r="G23" s="362">
        <v>6677</v>
      </c>
      <c r="H23" s="397"/>
      <c r="I23" s="260"/>
      <c r="J23" s="407">
        <f t="shared" ref="J23:J28" si="4">F23/B23*100</f>
        <v>257.699729834041</v>
      </c>
      <c r="K23" s="408"/>
    </row>
    <row r="24" ht="25.9" customHeight="1" spans="1:11">
      <c r="A24" s="398" t="s">
        <v>223</v>
      </c>
      <c r="B24" s="362">
        <f t="shared" si="2"/>
        <v>6577</v>
      </c>
      <c r="C24" s="399">
        <v>6577</v>
      </c>
      <c r="D24" s="397"/>
      <c r="E24" s="260"/>
      <c r="F24" s="362">
        <f t="shared" si="3"/>
        <v>5835</v>
      </c>
      <c r="G24" s="362">
        <v>5835</v>
      </c>
      <c r="H24" s="397"/>
      <c r="I24" s="260"/>
      <c r="J24" s="407">
        <f t="shared" si="4"/>
        <v>88.7182606051391</v>
      </c>
      <c r="K24" s="408"/>
    </row>
    <row r="25" ht="25.9" customHeight="1" spans="1:11">
      <c r="A25" s="398" t="s">
        <v>224</v>
      </c>
      <c r="B25" s="362">
        <f t="shared" si="2"/>
        <v>23</v>
      </c>
      <c r="C25" s="399">
        <v>23</v>
      </c>
      <c r="D25" s="397"/>
      <c r="E25" s="260"/>
      <c r="F25" s="362">
        <f t="shared" si="3"/>
        <v>0</v>
      </c>
      <c r="G25" s="399"/>
      <c r="H25" s="397"/>
      <c r="I25" s="260"/>
      <c r="J25" s="407">
        <f t="shared" si="4"/>
        <v>0</v>
      </c>
      <c r="K25" s="408"/>
    </row>
    <row r="26" ht="25.9" customHeight="1" spans="1:11">
      <c r="A26" s="398" t="s">
        <v>225</v>
      </c>
      <c r="B26" s="362">
        <f t="shared" si="2"/>
        <v>5441</v>
      </c>
      <c r="C26" s="362">
        <v>5441</v>
      </c>
      <c r="D26" s="397"/>
      <c r="E26" s="260"/>
      <c r="F26" s="362">
        <f t="shared" si="3"/>
        <v>4990</v>
      </c>
      <c r="G26" s="362">
        <v>4759</v>
      </c>
      <c r="H26" s="397"/>
      <c r="I26" s="260">
        <v>231</v>
      </c>
      <c r="J26" s="407">
        <f t="shared" si="4"/>
        <v>91.7110825215953</v>
      </c>
      <c r="K26" s="408"/>
    </row>
    <row r="27" ht="25.9" customHeight="1" spans="1:11">
      <c r="A27" s="398" t="s">
        <v>226</v>
      </c>
      <c r="B27" s="362">
        <f t="shared" si="2"/>
        <v>5000</v>
      </c>
      <c r="C27" s="362">
        <v>5000</v>
      </c>
      <c r="D27" s="397"/>
      <c r="E27" s="260"/>
      <c r="F27" s="362">
        <f t="shared" si="3"/>
        <v>5000</v>
      </c>
      <c r="G27" s="362">
        <v>5000</v>
      </c>
      <c r="H27" s="397"/>
      <c r="I27" s="260"/>
      <c r="J27" s="407">
        <f t="shared" si="4"/>
        <v>100</v>
      </c>
      <c r="K27" s="408"/>
    </row>
    <row r="28" ht="25.9" customHeight="1" spans="1:11">
      <c r="A28" s="398" t="s">
        <v>227</v>
      </c>
      <c r="B28" s="362">
        <f t="shared" si="2"/>
        <v>4083</v>
      </c>
      <c r="C28" s="362">
        <v>4083</v>
      </c>
      <c r="D28" s="397"/>
      <c r="E28" s="260"/>
      <c r="F28" s="362">
        <f t="shared" si="3"/>
        <v>3574</v>
      </c>
      <c r="G28" s="362">
        <v>3574</v>
      </c>
      <c r="H28" s="397"/>
      <c r="I28" s="260"/>
      <c r="J28" s="407">
        <f t="shared" si="4"/>
        <v>87.5336762184668</v>
      </c>
      <c r="K28" s="408"/>
    </row>
    <row r="29" ht="25.9" customHeight="1" spans="1:11">
      <c r="A29" s="398" t="s">
        <v>228</v>
      </c>
      <c r="B29" s="362">
        <f t="shared" si="2"/>
        <v>0</v>
      </c>
      <c r="C29" s="362"/>
      <c r="D29" s="397"/>
      <c r="E29" s="260"/>
      <c r="F29" s="362">
        <f t="shared" si="3"/>
        <v>0</v>
      </c>
      <c r="G29" s="362"/>
      <c r="H29" s="397"/>
      <c r="I29" s="260"/>
      <c r="J29" s="407"/>
      <c r="K29" s="408"/>
    </row>
    <row r="30" ht="25.9" customHeight="1" spans="1:11">
      <c r="A30" s="398" t="s">
        <v>229</v>
      </c>
      <c r="B30" s="362">
        <f t="shared" si="2"/>
        <v>41100</v>
      </c>
      <c r="C30" s="362">
        <v>36102</v>
      </c>
      <c r="D30" s="397">
        <v>3000</v>
      </c>
      <c r="E30" s="260">
        <v>1998</v>
      </c>
      <c r="F30" s="362">
        <f t="shared" si="3"/>
        <v>52136</v>
      </c>
      <c r="G30" s="362">
        <v>47136</v>
      </c>
      <c r="H30" s="397"/>
      <c r="I30" s="260">
        <v>5000</v>
      </c>
      <c r="J30" s="407">
        <f>F30/B30*100</f>
        <v>126.851581508516</v>
      </c>
      <c r="K30" s="408"/>
    </row>
  </sheetData>
  <mergeCells count="6">
    <mergeCell ref="A2:K2"/>
    <mergeCell ref="B4:E4"/>
    <mergeCell ref="F4:I4"/>
    <mergeCell ref="A4:A5"/>
    <mergeCell ref="J4:J5"/>
    <mergeCell ref="K4:K5"/>
  </mergeCells>
  <printOptions horizontalCentered="1"/>
  <pageMargins left="0.156944444444444" right="0.236111111111111" top="0.275" bottom="0.354166666666667" header="0.156944444444444" footer="0.156944444444444"/>
  <pageSetup paperSize="9" scale="75" orientation="landscape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7"/>
  <sheetViews>
    <sheetView showZeros="0" zoomScale="115" zoomScaleNormal="115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F12" sqref="F12"/>
    </sheetView>
  </sheetViews>
  <sheetFormatPr defaultColWidth="23.25" defaultRowHeight="24" customHeight="1" outlineLevelCol="6"/>
  <cols>
    <col min="1" max="1" width="35.75" style="242" customWidth="1"/>
    <col min="2" max="2" width="14.375" style="243" customWidth="1"/>
    <col min="3" max="3" width="17" style="243" customWidth="1"/>
    <col min="4" max="4" width="11.625" style="243" customWidth="1"/>
    <col min="5" max="6" width="13.625" style="243" customWidth="1"/>
    <col min="7" max="7" width="16.25" style="242" customWidth="1"/>
    <col min="8" max="247" width="23.25" style="242" customWidth="1"/>
    <col min="248" max="16384" width="23.25" style="242"/>
  </cols>
  <sheetData>
    <row r="1" ht="28.9" customHeight="1" spans="1:1">
      <c r="A1" s="244" t="s">
        <v>0</v>
      </c>
    </row>
    <row r="2" ht="31.15" customHeight="1" spans="1:7">
      <c r="A2" s="347" t="s">
        <v>230</v>
      </c>
      <c r="B2" s="348"/>
      <c r="C2" s="348"/>
      <c r="D2" s="348"/>
      <c r="E2" s="348"/>
      <c r="F2" s="348"/>
      <c r="G2" s="349"/>
    </row>
    <row r="3" ht="18" customHeight="1" spans="1:7">
      <c r="A3" s="227" t="s">
        <v>231</v>
      </c>
      <c r="B3" s="350"/>
      <c r="C3" s="351"/>
      <c r="D3" s="352"/>
      <c r="E3" s="353"/>
      <c r="F3" s="245"/>
      <c r="G3" s="167" t="s">
        <v>33</v>
      </c>
    </row>
    <row r="4" s="346" customFormat="1" ht="28.5" spans="1:7">
      <c r="A4" s="354" t="s">
        <v>232</v>
      </c>
      <c r="B4" s="331" t="s">
        <v>96</v>
      </c>
      <c r="C4" s="331" t="s">
        <v>233</v>
      </c>
      <c r="D4" s="355" t="s">
        <v>234</v>
      </c>
      <c r="E4" s="356" t="s">
        <v>203</v>
      </c>
      <c r="F4" s="356" t="s">
        <v>235</v>
      </c>
      <c r="G4" s="172" t="s">
        <v>36</v>
      </c>
    </row>
    <row r="5" ht="24.2" customHeight="1" spans="1:7">
      <c r="A5" s="233" t="s">
        <v>205</v>
      </c>
      <c r="B5" s="357">
        <f ca="1">B6+B127+B132+B152+B171+B185+B209+B293+B336+B361+B374+B430+B444+B454+B462+B477+B483+B497+B500+B505</f>
        <v>347381</v>
      </c>
      <c r="C5" s="357">
        <f ca="1">C6+C127+C132+C152+C171+C185+C209+C293+C336+C361+C374+C430+C444+C454+C462+C477+C483+C497+C500+C505</f>
        <v>314397</v>
      </c>
      <c r="D5" s="357">
        <f ca="1">D6+D127+D132+D152+D171+D185+D209+D293+D336+D361+D374+D430+D444+D454+D462+D477+D483+D497+D500+D505</f>
        <v>2580</v>
      </c>
      <c r="E5" s="357">
        <f ca="1">E6+E127+E132+E152+E171+E185+E209+E293+E336+E361+E374+E430+E444+E454+E462+E477+E483+E497+E500+E505</f>
        <v>0</v>
      </c>
      <c r="F5" s="357">
        <f ca="1">F6+F127+F132+F152+F171+F185+F209+F293+F336+F361+F374+F430+F444+F454+F462+F477+F483+F497+F500+F505</f>
        <v>30404</v>
      </c>
      <c r="G5" s="358"/>
    </row>
    <row r="6" ht="24.2" customHeight="1" spans="1:7">
      <c r="A6" s="359" t="s">
        <v>236</v>
      </c>
      <c r="B6" s="360">
        <f>B7+B12+B18+B27+B35+B43+B48+B51+B57+B63+B67+B69+B72+B79+B85+B91+B98+B104+B106+B113+B119+B123+B125</f>
        <v>40942</v>
      </c>
      <c r="C6" s="357">
        <f>C7+C12+C18+C27+C35+C43+C48+C51+C57+C63+C67+C69+C72+C79+C85+C91+C98+C104+C106+C113+C119+C123+C125</f>
        <v>40847</v>
      </c>
      <c r="D6" s="357">
        <f>D7+D12+D18+D27+D35+D43+D48+D51+D57+D63+D67+D69+D72+D79+D85+D91+D98+D104+D106+D113+D119+D123+D125</f>
        <v>29</v>
      </c>
      <c r="E6" s="357">
        <f>E7+E12+E18+E27+E35+E43+E48+E51+E57+E63+E67+E69+E72+E79+E85+E91+E98+E104+E106+E113+E119+E123+E125</f>
        <v>0</v>
      </c>
      <c r="F6" s="357">
        <f>F7+F12+F18+F27+F35+F43+F48+F51+F57+F63+F67+F69+F72+F79+F85+F91+F98+F104+F106+F113+F119+F123+F125</f>
        <v>66</v>
      </c>
      <c r="G6" s="361"/>
    </row>
    <row r="7" ht="24.2" customHeight="1" spans="1:7">
      <c r="A7" s="359" t="s">
        <v>237</v>
      </c>
      <c r="B7" s="360">
        <f t="shared" ref="B7:B74" si="0">C7+D7+E7+F7</f>
        <v>407</v>
      </c>
      <c r="C7" s="362">
        <f>SUM(C8:C11)</f>
        <v>407</v>
      </c>
      <c r="D7" s="253"/>
      <c r="E7" s="253"/>
      <c r="F7" s="253"/>
      <c r="G7" s="361"/>
    </row>
    <row r="8" ht="24.2" customHeight="1" spans="1:7">
      <c r="A8" s="363" t="s">
        <v>238</v>
      </c>
      <c r="B8" s="360">
        <f t="shared" si="0"/>
        <v>210</v>
      </c>
      <c r="C8" s="362">
        <v>210</v>
      </c>
      <c r="D8" s="253"/>
      <c r="E8" s="253"/>
      <c r="F8" s="254"/>
      <c r="G8" s="361"/>
    </row>
    <row r="9" ht="24.2" customHeight="1" spans="1:7">
      <c r="A9" s="363" t="s">
        <v>239</v>
      </c>
      <c r="B9" s="360">
        <f t="shared" si="0"/>
        <v>0</v>
      </c>
      <c r="C9" s="362"/>
      <c r="D9" s="253"/>
      <c r="E9" s="253"/>
      <c r="F9" s="254"/>
      <c r="G9" s="361"/>
    </row>
    <row r="10" ht="24.2" customHeight="1" spans="1:7">
      <c r="A10" s="363" t="s">
        <v>240</v>
      </c>
      <c r="B10" s="360">
        <f t="shared" si="0"/>
        <v>68</v>
      </c>
      <c r="C10" s="362">
        <v>68</v>
      </c>
      <c r="D10" s="253"/>
      <c r="E10" s="253"/>
      <c r="F10" s="254"/>
      <c r="G10" s="361"/>
    </row>
    <row r="11" ht="24.2" customHeight="1" spans="1:7">
      <c r="A11" s="363" t="s">
        <v>241</v>
      </c>
      <c r="B11" s="360">
        <f t="shared" si="0"/>
        <v>129</v>
      </c>
      <c r="C11" s="362">
        <v>129</v>
      </c>
      <c r="D11" s="253"/>
      <c r="E11" s="253"/>
      <c r="F11" s="254"/>
      <c r="G11" s="361"/>
    </row>
    <row r="12" ht="24.2" customHeight="1" spans="1:7">
      <c r="A12" s="359" t="s">
        <v>242</v>
      </c>
      <c r="B12" s="360">
        <f t="shared" si="0"/>
        <v>415</v>
      </c>
      <c r="C12" s="362">
        <f>SUM(C13:C17)</f>
        <v>415</v>
      </c>
      <c r="D12" s="253"/>
      <c r="E12" s="253"/>
      <c r="F12" s="254"/>
      <c r="G12" s="361"/>
    </row>
    <row r="13" ht="24.2" customHeight="1" spans="1:7">
      <c r="A13" s="363" t="s">
        <v>238</v>
      </c>
      <c r="B13" s="360">
        <f t="shared" si="0"/>
        <v>135</v>
      </c>
      <c r="C13" s="362">
        <v>135</v>
      </c>
      <c r="D13" s="253"/>
      <c r="E13" s="253"/>
      <c r="F13" s="254"/>
      <c r="G13" s="251"/>
    </row>
    <row r="14" ht="24.2" customHeight="1" spans="1:7">
      <c r="A14" s="363" t="s">
        <v>243</v>
      </c>
      <c r="B14" s="360">
        <f t="shared" si="0"/>
        <v>182</v>
      </c>
      <c r="C14" s="362">
        <v>182</v>
      </c>
      <c r="D14" s="253"/>
      <c r="E14" s="253"/>
      <c r="F14" s="254"/>
      <c r="G14" s="251"/>
    </row>
    <row r="15" ht="24.2" customHeight="1" spans="1:7">
      <c r="A15" s="363" t="s">
        <v>244</v>
      </c>
      <c r="B15" s="360">
        <f t="shared" si="0"/>
        <v>30</v>
      </c>
      <c r="C15" s="362">
        <v>30</v>
      </c>
      <c r="D15" s="253"/>
      <c r="E15" s="253"/>
      <c r="F15" s="254"/>
      <c r="G15" s="251"/>
    </row>
    <row r="16" ht="24.2" customHeight="1" spans="1:7">
      <c r="A16" s="363" t="s">
        <v>245</v>
      </c>
      <c r="B16" s="360">
        <f t="shared" si="0"/>
        <v>66</v>
      </c>
      <c r="C16" s="362">
        <v>66</v>
      </c>
      <c r="D16" s="253"/>
      <c r="E16" s="253"/>
      <c r="F16" s="253"/>
      <c r="G16" s="251"/>
    </row>
    <row r="17" ht="24.2" customHeight="1" spans="1:7">
      <c r="A17" s="363" t="s">
        <v>246</v>
      </c>
      <c r="B17" s="360">
        <f t="shared" si="0"/>
        <v>2</v>
      </c>
      <c r="C17" s="362">
        <v>2</v>
      </c>
      <c r="D17" s="253"/>
      <c r="E17" s="253"/>
      <c r="F17" s="253"/>
      <c r="G17" s="251"/>
    </row>
    <row r="18" ht="24.2" customHeight="1" spans="1:7">
      <c r="A18" s="359" t="s">
        <v>247</v>
      </c>
      <c r="B18" s="360">
        <f t="shared" si="0"/>
        <v>19420</v>
      </c>
      <c r="C18" s="362">
        <f>SUM(C19:C26)</f>
        <v>19420</v>
      </c>
      <c r="D18" s="253"/>
      <c r="E18" s="253"/>
      <c r="F18" s="254"/>
      <c r="G18" s="251"/>
    </row>
    <row r="19" ht="24.2" customHeight="1" spans="1:7">
      <c r="A19" s="363" t="s">
        <v>238</v>
      </c>
      <c r="B19" s="360">
        <f t="shared" si="0"/>
        <v>3700</v>
      </c>
      <c r="C19" s="362">
        <v>3700</v>
      </c>
      <c r="D19" s="253"/>
      <c r="E19" s="253"/>
      <c r="F19" s="254"/>
      <c r="G19" s="251"/>
    </row>
    <row r="20" ht="24.2" customHeight="1" spans="1:7">
      <c r="A20" s="363" t="s">
        <v>243</v>
      </c>
      <c r="B20" s="360">
        <f t="shared" si="0"/>
        <v>4030</v>
      </c>
      <c r="C20" s="362">
        <v>4030</v>
      </c>
      <c r="D20" s="253"/>
      <c r="E20" s="253"/>
      <c r="F20" s="254"/>
      <c r="G20" s="251"/>
    </row>
    <row r="21" ht="24.2" customHeight="1" spans="1:7">
      <c r="A21" s="363" t="s">
        <v>248</v>
      </c>
      <c r="B21" s="360">
        <f t="shared" si="0"/>
        <v>3147</v>
      </c>
      <c r="C21" s="362">
        <v>3147</v>
      </c>
      <c r="D21" s="253"/>
      <c r="E21" s="253"/>
      <c r="F21" s="254"/>
      <c r="G21" s="251"/>
    </row>
    <row r="22" ht="24.2" customHeight="1" spans="1:7">
      <c r="A22" s="363" t="s">
        <v>249</v>
      </c>
      <c r="B22" s="360">
        <f t="shared" si="0"/>
        <v>0</v>
      </c>
      <c r="C22" s="362"/>
      <c r="D22" s="253"/>
      <c r="E22" s="253"/>
      <c r="F22" s="254"/>
      <c r="G22" s="251"/>
    </row>
    <row r="23" ht="24.2" customHeight="1" spans="1:7">
      <c r="A23" s="363" t="s">
        <v>250</v>
      </c>
      <c r="B23" s="360">
        <f t="shared" si="0"/>
        <v>0</v>
      </c>
      <c r="C23" s="362"/>
      <c r="D23" s="253"/>
      <c r="E23" s="253"/>
      <c r="F23" s="253"/>
      <c r="G23" s="251"/>
    </row>
    <row r="24" ht="24.2" customHeight="1" spans="1:7">
      <c r="A24" s="363" t="s">
        <v>251</v>
      </c>
      <c r="B24" s="360">
        <f t="shared" si="0"/>
        <v>132</v>
      </c>
      <c r="C24" s="362">
        <v>132</v>
      </c>
      <c r="D24" s="253"/>
      <c r="E24" s="253"/>
      <c r="F24" s="254"/>
      <c r="G24" s="251"/>
    </row>
    <row r="25" ht="24.2" customHeight="1" spans="1:7">
      <c r="A25" s="363" t="s">
        <v>245</v>
      </c>
      <c r="B25" s="360">
        <f t="shared" si="0"/>
        <v>8048</v>
      </c>
      <c r="C25" s="362">
        <v>8048</v>
      </c>
      <c r="D25" s="253"/>
      <c r="E25" s="253"/>
      <c r="F25" s="254"/>
      <c r="G25" s="251"/>
    </row>
    <row r="26" ht="24.2" customHeight="1" spans="1:7">
      <c r="A26" s="363" t="s">
        <v>252</v>
      </c>
      <c r="B26" s="360">
        <f t="shared" si="0"/>
        <v>363</v>
      </c>
      <c r="C26" s="362">
        <v>363</v>
      </c>
      <c r="D26" s="253"/>
      <c r="E26" s="253"/>
      <c r="F26" s="254"/>
      <c r="G26" s="251"/>
    </row>
    <row r="27" ht="24.2" customHeight="1" spans="1:7">
      <c r="A27" s="359" t="s">
        <v>253</v>
      </c>
      <c r="B27" s="360">
        <f t="shared" si="0"/>
        <v>1279</v>
      </c>
      <c r="C27" s="362">
        <f>SUM(C28:C34)</f>
        <v>1279</v>
      </c>
      <c r="D27" s="253"/>
      <c r="E27" s="253"/>
      <c r="F27" s="254"/>
      <c r="G27" s="251"/>
    </row>
    <row r="28" ht="24.2" customHeight="1" spans="1:7">
      <c r="A28" s="363" t="s">
        <v>238</v>
      </c>
      <c r="B28" s="360">
        <f t="shared" si="0"/>
        <v>73</v>
      </c>
      <c r="C28" s="362">
        <v>73</v>
      </c>
      <c r="D28" s="253"/>
      <c r="E28" s="253"/>
      <c r="F28" s="254"/>
      <c r="G28" s="251"/>
    </row>
    <row r="29" ht="24.2" customHeight="1" spans="1:7">
      <c r="A29" s="363" t="s">
        <v>243</v>
      </c>
      <c r="B29" s="360">
        <f t="shared" si="0"/>
        <v>0</v>
      </c>
      <c r="C29" s="362"/>
      <c r="D29" s="253"/>
      <c r="E29" s="253"/>
      <c r="F29" s="254"/>
      <c r="G29" s="251"/>
    </row>
    <row r="30" ht="24.2" customHeight="1" spans="1:7">
      <c r="A30" s="363" t="s">
        <v>248</v>
      </c>
      <c r="B30" s="360">
        <f t="shared" si="0"/>
        <v>522</v>
      </c>
      <c r="C30" s="362">
        <v>522</v>
      </c>
      <c r="D30" s="253"/>
      <c r="E30" s="253"/>
      <c r="F30" s="254"/>
      <c r="G30" s="251"/>
    </row>
    <row r="31" ht="24.2" customHeight="1" spans="1:7">
      <c r="A31" s="363" t="s">
        <v>254</v>
      </c>
      <c r="B31" s="360">
        <f t="shared" si="0"/>
        <v>0</v>
      </c>
      <c r="C31" s="362"/>
      <c r="D31" s="253"/>
      <c r="E31" s="253"/>
      <c r="F31" s="254"/>
      <c r="G31" s="251"/>
    </row>
    <row r="32" ht="24.2" customHeight="1" spans="1:7">
      <c r="A32" s="363" t="s">
        <v>255</v>
      </c>
      <c r="B32" s="360">
        <f t="shared" si="0"/>
        <v>0</v>
      </c>
      <c r="C32" s="362"/>
      <c r="D32" s="253"/>
      <c r="E32" s="253"/>
      <c r="F32" s="253"/>
      <c r="G32" s="251"/>
    </row>
    <row r="33" ht="24.2" customHeight="1" spans="1:7">
      <c r="A33" s="363" t="s">
        <v>245</v>
      </c>
      <c r="B33" s="360">
        <f t="shared" si="0"/>
        <v>381</v>
      </c>
      <c r="C33" s="362">
        <v>381</v>
      </c>
      <c r="D33" s="253"/>
      <c r="E33" s="253"/>
      <c r="F33" s="253"/>
      <c r="G33" s="251"/>
    </row>
    <row r="34" ht="24.2" customHeight="1" spans="1:7">
      <c r="A34" s="363" t="s">
        <v>256</v>
      </c>
      <c r="B34" s="360">
        <f t="shared" si="0"/>
        <v>303</v>
      </c>
      <c r="C34" s="362">
        <v>303</v>
      </c>
      <c r="D34" s="253"/>
      <c r="E34" s="253"/>
      <c r="F34" s="254"/>
      <c r="G34" s="251"/>
    </row>
    <row r="35" ht="24.2" customHeight="1" spans="1:7">
      <c r="A35" s="359" t="s">
        <v>257</v>
      </c>
      <c r="B35" s="360">
        <f t="shared" si="0"/>
        <v>264</v>
      </c>
      <c r="C35" s="362">
        <f>SUM(C36:C42)</f>
        <v>259</v>
      </c>
      <c r="D35" s="362">
        <f>SUM(D36:D42)</f>
        <v>5</v>
      </c>
      <c r="E35" s="362"/>
      <c r="F35" s="362">
        <f>SUM(F36:F42)</f>
        <v>0</v>
      </c>
      <c r="G35" s="251"/>
    </row>
    <row r="36" ht="24.2" customHeight="1" spans="1:7">
      <c r="A36" s="363" t="s">
        <v>238</v>
      </c>
      <c r="B36" s="360">
        <f t="shared" si="0"/>
        <v>71</v>
      </c>
      <c r="C36" s="362">
        <v>71</v>
      </c>
      <c r="D36" s="253"/>
      <c r="E36" s="253"/>
      <c r="F36" s="254"/>
      <c r="G36" s="251"/>
    </row>
    <row r="37" ht="24.2" customHeight="1" spans="1:7">
      <c r="A37" s="363" t="s">
        <v>248</v>
      </c>
      <c r="B37" s="360">
        <f t="shared" si="0"/>
        <v>1</v>
      </c>
      <c r="C37" s="362">
        <v>1</v>
      </c>
      <c r="D37" s="253"/>
      <c r="E37" s="253"/>
      <c r="F37" s="254"/>
      <c r="G37" s="251"/>
    </row>
    <row r="38" ht="24.2" customHeight="1" spans="1:7">
      <c r="A38" s="363" t="s">
        <v>258</v>
      </c>
      <c r="B38" s="360">
        <f t="shared" si="0"/>
        <v>0</v>
      </c>
      <c r="C38" s="362"/>
      <c r="D38" s="253"/>
      <c r="E38" s="253"/>
      <c r="F38" s="254"/>
      <c r="G38" s="251"/>
    </row>
    <row r="39" ht="24.2" customHeight="1" spans="1:7">
      <c r="A39" s="363" t="s">
        <v>259</v>
      </c>
      <c r="B39" s="360">
        <f t="shared" si="0"/>
        <v>0</v>
      </c>
      <c r="C39" s="362"/>
      <c r="D39" s="253"/>
      <c r="E39" s="253"/>
      <c r="F39" s="254"/>
      <c r="G39" s="251"/>
    </row>
    <row r="40" ht="24.2" customHeight="1" spans="1:7">
      <c r="A40" s="363" t="s">
        <v>260</v>
      </c>
      <c r="B40" s="360">
        <f t="shared" si="0"/>
        <v>5</v>
      </c>
      <c r="C40" s="362"/>
      <c r="D40" s="253">
        <v>5</v>
      </c>
      <c r="E40" s="253"/>
      <c r="F40" s="254"/>
      <c r="G40" s="251"/>
    </row>
    <row r="41" ht="24.2" customHeight="1" spans="1:7">
      <c r="A41" s="363" t="s">
        <v>245</v>
      </c>
      <c r="B41" s="360">
        <f t="shared" si="0"/>
        <v>175</v>
      </c>
      <c r="C41" s="362">
        <v>175</v>
      </c>
      <c r="D41" s="253"/>
      <c r="E41" s="253"/>
      <c r="F41" s="253"/>
      <c r="G41" s="251"/>
    </row>
    <row r="42" ht="24.2" customHeight="1" spans="1:7">
      <c r="A42" s="363" t="s">
        <v>261</v>
      </c>
      <c r="B42" s="360">
        <f t="shared" si="0"/>
        <v>12</v>
      </c>
      <c r="C42" s="362">
        <v>12</v>
      </c>
      <c r="D42" s="253"/>
      <c r="E42" s="253"/>
      <c r="F42" s="254"/>
      <c r="G42" s="251"/>
    </row>
    <row r="43" ht="24.2" customHeight="1" spans="1:7">
      <c r="A43" s="359" t="s">
        <v>262</v>
      </c>
      <c r="B43" s="360">
        <f t="shared" si="0"/>
        <v>4747</v>
      </c>
      <c r="C43" s="362">
        <f>SUM(C44:C47)</f>
        <v>4747</v>
      </c>
      <c r="D43" s="253"/>
      <c r="E43" s="253"/>
      <c r="F43" s="254"/>
      <c r="G43" s="251"/>
    </row>
    <row r="44" ht="24.2" customHeight="1" spans="1:7">
      <c r="A44" s="363" t="s">
        <v>238</v>
      </c>
      <c r="B44" s="360">
        <f t="shared" si="0"/>
        <v>91</v>
      </c>
      <c r="C44" s="362">
        <v>91</v>
      </c>
      <c r="D44" s="253"/>
      <c r="E44" s="253"/>
      <c r="F44" s="254"/>
      <c r="G44" s="251"/>
    </row>
    <row r="45" ht="24.2" customHeight="1" spans="1:7">
      <c r="A45" s="363" t="s">
        <v>243</v>
      </c>
      <c r="B45" s="360">
        <f t="shared" si="0"/>
        <v>1914</v>
      </c>
      <c r="C45" s="362">
        <v>1914</v>
      </c>
      <c r="D45" s="253"/>
      <c r="E45" s="253"/>
      <c r="F45" s="254"/>
      <c r="G45" s="251"/>
    </row>
    <row r="46" ht="24.2" customHeight="1" spans="1:7">
      <c r="A46" s="363" t="s">
        <v>263</v>
      </c>
      <c r="B46" s="360">
        <f t="shared" si="0"/>
        <v>0</v>
      </c>
      <c r="C46" s="362"/>
      <c r="D46" s="253"/>
      <c r="E46" s="253"/>
      <c r="F46" s="254"/>
      <c r="G46" s="251"/>
    </row>
    <row r="47" ht="24.2" customHeight="1" spans="1:7">
      <c r="A47" s="363" t="s">
        <v>245</v>
      </c>
      <c r="B47" s="360">
        <f t="shared" si="0"/>
        <v>2742</v>
      </c>
      <c r="C47" s="362">
        <v>2742</v>
      </c>
      <c r="D47" s="253"/>
      <c r="E47" s="253"/>
      <c r="F47" s="253"/>
      <c r="G47" s="251"/>
    </row>
    <row r="48" ht="24.2" customHeight="1" spans="1:7">
      <c r="A48" s="359" t="s">
        <v>264</v>
      </c>
      <c r="B48" s="360">
        <f t="shared" si="0"/>
        <v>6</v>
      </c>
      <c r="C48" s="362">
        <f>C49+C50</f>
        <v>6</v>
      </c>
      <c r="D48" s="253"/>
      <c r="E48" s="253"/>
      <c r="F48" s="254"/>
      <c r="G48" s="251"/>
    </row>
    <row r="49" ht="24.2" customHeight="1" spans="1:7">
      <c r="A49" s="363" t="s">
        <v>243</v>
      </c>
      <c r="B49" s="360">
        <f t="shared" si="0"/>
        <v>6</v>
      </c>
      <c r="C49" s="362">
        <v>6</v>
      </c>
      <c r="D49" s="253"/>
      <c r="E49" s="253"/>
      <c r="F49" s="254"/>
      <c r="G49" s="251"/>
    </row>
    <row r="50" ht="24.2" customHeight="1" spans="1:7">
      <c r="A50" s="363" t="s">
        <v>265</v>
      </c>
      <c r="B50" s="360">
        <f t="shared" si="0"/>
        <v>0</v>
      </c>
      <c r="C50" s="362"/>
      <c r="D50" s="253"/>
      <c r="E50" s="253"/>
      <c r="F50" s="254"/>
      <c r="G50" s="251"/>
    </row>
    <row r="51" ht="24.2" customHeight="1" spans="1:7">
      <c r="A51" s="359" t="s">
        <v>266</v>
      </c>
      <c r="B51" s="360">
        <f t="shared" si="0"/>
        <v>564</v>
      </c>
      <c r="C51" s="362">
        <f>SUM(C52:C56)</f>
        <v>534</v>
      </c>
      <c r="D51" s="362"/>
      <c r="E51" s="362"/>
      <c r="F51" s="362">
        <f>SUM(F52:F56)</f>
        <v>30</v>
      </c>
      <c r="G51" s="251"/>
    </row>
    <row r="52" ht="24.2" customHeight="1" spans="1:7">
      <c r="A52" s="363" t="s">
        <v>238</v>
      </c>
      <c r="B52" s="360">
        <f t="shared" si="0"/>
        <v>107</v>
      </c>
      <c r="C52" s="362">
        <v>107</v>
      </c>
      <c r="D52" s="253"/>
      <c r="E52" s="253"/>
      <c r="F52" s="254"/>
      <c r="G52" s="251"/>
    </row>
    <row r="53" ht="24.2" customHeight="1" spans="1:7">
      <c r="A53" s="363" t="s">
        <v>248</v>
      </c>
      <c r="B53" s="360">
        <f t="shared" si="0"/>
        <v>1</v>
      </c>
      <c r="C53" s="362">
        <v>1</v>
      </c>
      <c r="D53" s="253"/>
      <c r="E53" s="253"/>
      <c r="F53" s="254"/>
      <c r="G53" s="251"/>
    </row>
    <row r="54" ht="24.2" customHeight="1" spans="1:7">
      <c r="A54" s="363" t="s">
        <v>267</v>
      </c>
      <c r="B54" s="360">
        <f t="shared" si="0"/>
        <v>132</v>
      </c>
      <c r="C54" s="362">
        <v>132</v>
      </c>
      <c r="D54" s="253"/>
      <c r="E54" s="253"/>
      <c r="F54" s="254"/>
      <c r="G54" s="251"/>
    </row>
    <row r="55" ht="24.2" customHeight="1" spans="1:7">
      <c r="A55" s="363" t="s">
        <v>245</v>
      </c>
      <c r="B55" s="360">
        <f t="shared" si="0"/>
        <v>294</v>
      </c>
      <c r="C55" s="362">
        <v>294</v>
      </c>
      <c r="D55" s="253"/>
      <c r="E55" s="253"/>
      <c r="F55" s="254"/>
      <c r="G55" s="251"/>
    </row>
    <row r="56" ht="24.2" customHeight="1" spans="1:7">
      <c r="A56" s="363" t="s">
        <v>268</v>
      </c>
      <c r="B56" s="360">
        <f t="shared" si="0"/>
        <v>30</v>
      </c>
      <c r="C56" s="362"/>
      <c r="D56" s="253"/>
      <c r="E56" s="253"/>
      <c r="F56" s="254">
        <v>30</v>
      </c>
      <c r="G56" s="251"/>
    </row>
    <row r="57" ht="24.2" customHeight="1" spans="1:7">
      <c r="A57" s="359" t="s">
        <v>269</v>
      </c>
      <c r="B57" s="360">
        <f t="shared" si="0"/>
        <v>1561</v>
      </c>
      <c r="C57" s="362">
        <f>SUM(C58:C62)</f>
        <v>1560</v>
      </c>
      <c r="D57" s="364">
        <f>SUM(D58:D62)</f>
        <v>0</v>
      </c>
      <c r="E57" s="364">
        <f>SUM(E58:E62)</f>
        <v>0</v>
      </c>
      <c r="F57" s="364">
        <f>SUM(F58:F62)</f>
        <v>1</v>
      </c>
      <c r="G57" s="251"/>
    </row>
    <row r="58" ht="24.2" customHeight="1" spans="1:7">
      <c r="A58" s="363" t="s">
        <v>238</v>
      </c>
      <c r="B58" s="360">
        <f t="shared" si="0"/>
        <v>859</v>
      </c>
      <c r="C58" s="362">
        <v>859</v>
      </c>
      <c r="D58" s="253"/>
      <c r="E58" s="253"/>
      <c r="F58" s="254"/>
      <c r="G58" s="251"/>
    </row>
    <row r="59" ht="24.2" customHeight="1" spans="1:7">
      <c r="A59" s="363" t="s">
        <v>243</v>
      </c>
      <c r="B59" s="360">
        <f t="shared" si="0"/>
        <v>500</v>
      </c>
      <c r="C59" s="362">
        <v>500</v>
      </c>
      <c r="D59" s="253"/>
      <c r="E59" s="253"/>
      <c r="F59" s="254"/>
      <c r="G59" s="251"/>
    </row>
    <row r="60" ht="24.2" customHeight="1" spans="1:7">
      <c r="A60" s="363" t="s">
        <v>248</v>
      </c>
      <c r="B60" s="360">
        <f t="shared" si="0"/>
        <v>0</v>
      </c>
      <c r="C60" s="362"/>
      <c r="D60" s="253"/>
      <c r="E60" s="253"/>
      <c r="F60" s="254"/>
      <c r="G60" s="251"/>
    </row>
    <row r="61" ht="24.2" customHeight="1" spans="1:7">
      <c r="A61" s="363" t="s">
        <v>245</v>
      </c>
      <c r="B61" s="360">
        <f t="shared" si="0"/>
        <v>201</v>
      </c>
      <c r="C61" s="362">
        <v>201</v>
      </c>
      <c r="D61" s="253"/>
      <c r="E61" s="253"/>
      <c r="F61" s="254"/>
      <c r="G61" s="251"/>
    </row>
    <row r="62" ht="24.2" customHeight="1" spans="1:7">
      <c r="A62" s="363" t="s">
        <v>270</v>
      </c>
      <c r="B62" s="360">
        <f t="shared" si="0"/>
        <v>1</v>
      </c>
      <c r="C62" s="362"/>
      <c r="D62" s="253"/>
      <c r="E62" s="253"/>
      <c r="F62" s="254">
        <v>1</v>
      </c>
      <c r="G62" s="251"/>
    </row>
    <row r="63" ht="24.2" customHeight="1" spans="1:7">
      <c r="A63" s="359" t="s">
        <v>271</v>
      </c>
      <c r="B63" s="360">
        <f t="shared" si="0"/>
        <v>661</v>
      </c>
      <c r="C63" s="362">
        <f>SUM(C64:C66)</f>
        <v>661</v>
      </c>
      <c r="D63" s="253"/>
      <c r="E63" s="253"/>
      <c r="F63" s="253"/>
      <c r="G63" s="251"/>
    </row>
    <row r="64" ht="24.2" customHeight="1" spans="1:7">
      <c r="A64" s="363" t="s">
        <v>238</v>
      </c>
      <c r="B64" s="360">
        <f t="shared" si="0"/>
        <v>63</v>
      </c>
      <c r="C64" s="362">
        <v>63</v>
      </c>
      <c r="D64" s="253"/>
      <c r="E64" s="253"/>
      <c r="F64" s="254"/>
      <c r="G64" s="251"/>
    </row>
    <row r="65" ht="24.2" customHeight="1" spans="1:7">
      <c r="A65" s="363" t="s">
        <v>245</v>
      </c>
      <c r="B65" s="360">
        <f t="shared" si="0"/>
        <v>101</v>
      </c>
      <c r="C65" s="362">
        <v>101</v>
      </c>
      <c r="D65" s="253"/>
      <c r="E65" s="253"/>
      <c r="F65" s="254"/>
      <c r="G65" s="251"/>
    </row>
    <row r="66" ht="24.2" customHeight="1" spans="1:7">
      <c r="A66" s="363" t="s">
        <v>272</v>
      </c>
      <c r="B66" s="360">
        <f t="shared" si="0"/>
        <v>497</v>
      </c>
      <c r="C66" s="362">
        <v>497</v>
      </c>
      <c r="D66" s="253"/>
      <c r="E66" s="253"/>
      <c r="F66" s="254"/>
      <c r="G66" s="251"/>
    </row>
    <row r="67" ht="24.2" customHeight="1" spans="1:7">
      <c r="A67" s="359" t="s">
        <v>273</v>
      </c>
      <c r="B67" s="360">
        <f t="shared" si="0"/>
        <v>91</v>
      </c>
      <c r="C67" s="362">
        <f>C68</f>
        <v>91</v>
      </c>
      <c r="D67" s="253"/>
      <c r="E67" s="253"/>
      <c r="F67" s="253"/>
      <c r="G67" s="251"/>
    </row>
    <row r="68" ht="24.2" customHeight="1" spans="1:7">
      <c r="A68" s="363" t="s">
        <v>274</v>
      </c>
      <c r="B68" s="360">
        <f t="shared" si="0"/>
        <v>91</v>
      </c>
      <c r="C68" s="362">
        <v>91</v>
      </c>
      <c r="D68" s="253"/>
      <c r="E68" s="253"/>
      <c r="F68" s="254"/>
      <c r="G68" s="251"/>
    </row>
    <row r="69" ht="24.2" customHeight="1" spans="1:7">
      <c r="A69" s="359" t="s">
        <v>275</v>
      </c>
      <c r="B69" s="360">
        <f t="shared" si="0"/>
        <v>33</v>
      </c>
      <c r="C69" s="362">
        <f>SUM(C70:C71)</f>
        <v>33</v>
      </c>
      <c r="D69" s="253"/>
      <c r="E69" s="253"/>
      <c r="F69" s="254"/>
      <c r="G69" s="251"/>
    </row>
    <row r="70" ht="24.2" customHeight="1" spans="1:7">
      <c r="A70" s="363" t="s">
        <v>238</v>
      </c>
      <c r="B70" s="360">
        <f t="shared" si="0"/>
        <v>32</v>
      </c>
      <c r="C70" s="362">
        <v>32</v>
      </c>
      <c r="D70" s="253"/>
      <c r="E70" s="253"/>
      <c r="F70" s="254"/>
      <c r="G70" s="251"/>
    </row>
    <row r="71" ht="24.2" customHeight="1" spans="1:7">
      <c r="A71" s="363" t="s">
        <v>243</v>
      </c>
      <c r="B71" s="360">
        <f t="shared" si="0"/>
        <v>1</v>
      </c>
      <c r="C71" s="362">
        <v>1</v>
      </c>
      <c r="D71" s="253"/>
      <c r="E71" s="253"/>
      <c r="F71" s="254"/>
      <c r="G71" s="251"/>
    </row>
    <row r="72" ht="24.2" customHeight="1" spans="1:7">
      <c r="A72" s="359" t="s">
        <v>276</v>
      </c>
      <c r="B72" s="360">
        <f t="shared" si="0"/>
        <v>214</v>
      </c>
      <c r="C72" s="362">
        <f>SUM(C73:C78)</f>
        <v>209</v>
      </c>
      <c r="D72" s="362">
        <f>SUM(D73:D78)</f>
        <v>5</v>
      </c>
      <c r="E72" s="362">
        <f>SUM(E73:E78)</f>
        <v>0</v>
      </c>
      <c r="F72" s="362">
        <f>SUM(F73:F78)</f>
        <v>0</v>
      </c>
      <c r="G72" s="251"/>
    </row>
    <row r="73" ht="24.2" customHeight="1" spans="1:7">
      <c r="A73" s="363" t="s">
        <v>238</v>
      </c>
      <c r="B73" s="360">
        <f t="shared" si="0"/>
        <v>108</v>
      </c>
      <c r="C73" s="362">
        <v>108</v>
      </c>
      <c r="D73" s="253"/>
      <c r="E73" s="253"/>
      <c r="F73" s="254"/>
      <c r="G73" s="251"/>
    </row>
    <row r="74" ht="24.2" customHeight="1" spans="1:7">
      <c r="A74" s="363" t="s">
        <v>243</v>
      </c>
      <c r="B74" s="360">
        <f t="shared" si="0"/>
        <v>34</v>
      </c>
      <c r="C74" s="362">
        <v>34</v>
      </c>
      <c r="D74" s="253"/>
      <c r="E74" s="253"/>
      <c r="F74" s="254"/>
      <c r="G74" s="251"/>
    </row>
    <row r="75" ht="24.2" customHeight="1" spans="1:7">
      <c r="A75" s="363" t="s">
        <v>248</v>
      </c>
      <c r="B75" s="360">
        <f t="shared" ref="B75:B154" si="1">C75+D75+E75+F75</f>
        <v>0</v>
      </c>
      <c r="C75" s="362"/>
      <c r="D75" s="253"/>
      <c r="E75" s="253"/>
      <c r="F75" s="254"/>
      <c r="G75" s="251"/>
    </row>
    <row r="76" ht="24.2" customHeight="1" spans="1:7">
      <c r="A76" s="363" t="s">
        <v>277</v>
      </c>
      <c r="B76" s="360">
        <f t="shared" si="1"/>
        <v>43</v>
      </c>
      <c r="C76" s="362">
        <v>43</v>
      </c>
      <c r="D76" s="253"/>
      <c r="E76" s="253"/>
      <c r="F76" s="254"/>
      <c r="G76" s="251"/>
    </row>
    <row r="77" ht="24.2" customHeight="1" spans="1:7">
      <c r="A77" s="363" t="s">
        <v>245</v>
      </c>
      <c r="B77" s="360">
        <f t="shared" si="1"/>
        <v>29</v>
      </c>
      <c r="C77" s="362">
        <v>24</v>
      </c>
      <c r="D77" s="253">
        <v>5</v>
      </c>
      <c r="E77" s="253"/>
      <c r="F77" s="254"/>
      <c r="G77" s="251"/>
    </row>
    <row r="78" ht="24.2" customHeight="1" spans="1:7">
      <c r="A78" s="363" t="s">
        <v>278</v>
      </c>
      <c r="B78" s="360">
        <f t="shared" si="1"/>
        <v>0</v>
      </c>
      <c r="C78" s="362"/>
      <c r="D78" s="253"/>
      <c r="E78" s="253"/>
      <c r="F78" s="254"/>
      <c r="G78" s="251"/>
    </row>
    <row r="79" ht="24.2" customHeight="1" spans="1:7">
      <c r="A79" s="359" t="s">
        <v>279</v>
      </c>
      <c r="B79" s="360">
        <f t="shared" si="1"/>
        <v>3603</v>
      </c>
      <c r="C79" s="362">
        <f>SUM(C80:C84)</f>
        <v>3603</v>
      </c>
      <c r="D79" s="253"/>
      <c r="E79" s="253"/>
      <c r="F79" s="254"/>
      <c r="G79" s="251"/>
    </row>
    <row r="80" ht="24.2" customHeight="1" spans="1:7">
      <c r="A80" s="363" t="s">
        <v>238</v>
      </c>
      <c r="B80" s="360">
        <f t="shared" si="1"/>
        <v>585</v>
      </c>
      <c r="C80" s="362">
        <v>585</v>
      </c>
      <c r="D80" s="253"/>
      <c r="E80" s="253"/>
      <c r="F80" s="253"/>
      <c r="G80" s="251"/>
    </row>
    <row r="81" ht="24.2" customHeight="1" spans="1:7">
      <c r="A81" s="363" t="s">
        <v>243</v>
      </c>
      <c r="B81" s="360">
        <f t="shared" si="1"/>
        <v>806</v>
      </c>
      <c r="C81" s="362">
        <v>806</v>
      </c>
      <c r="D81" s="253"/>
      <c r="E81" s="253"/>
      <c r="F81" s="254"/>
      <c r="G81" s="251"/>
    </row>
    <row r="82" ht="24.2" customHeight="1" spans="1:7">
      <c r="A82" s="363" t="s">
        <v>248</v>
      </c>
      <c r="B82" s="360">
        <f t="shared" si="1"/>
        <v>1686</v>
      </c>
      <c r="C82" s="362">
        <v>1686</v>
      </c>
      <c r="D82" s="253"/>
      <c r="E82" s="253"/>
      <c r="F82" s="254"/>
      <c r="G82" s="251"/>
    </row>
    <row r="83" ht="24.2" customHeight="1" spans="1:7">
      <c r="A83" s="363" t="s">
        <v>280</v>
      </c>
      <c r="B83" s="360">
        <f t="shared" si="1"/>
        <v>0</v>
      </c>
      <c r="C83" s="362"/>
      <c r="D83" s="253"/>
      <c r="E83" s="253"/>
      <c r="F83" s="253"/>
      <c r="G83" s="251"/>
    </row>
    <row r="84" ht="24.2" customHeight="1" spans="1:7">
      <c r="A84" s="363" t="s">
        <v>245</v>
      </c>
      <c r="B84" s="360">
        <f t="shared" si="1"/>
        <v>526</v>
      </c>
      <c r="C84" s="362">
        <v>526</v>
      </c>
      <c r="D84" s="253"/>
      <c r="E84" s="253"/>
      <c r="F84" s="254"/>
      <c r="G84" s="251"/>
    </row>
    <row r="85" ht="24.2" customHeight="1" spans="1:7">
      <c r="A85" s="359" t="s">
        <v>281</v>
      </c>
      <c r="B85" s="360">
        <f t="shared" si="1"/>
        <v>1992</v>
      </c>
      <c r="C85" s="362">
        <f>SUM(C86:C90)</f>
        <v>1959</v>
      </c>
      <c r="D85" s="362">
        <f>SUM(D86:D90)</f>
        <v>8</v>
      </c>
      <c r="E85" s="362">
        <f>SUM(E86:E90)</f>
        <v>0</v>
      </c>
      <c r="F85" s="362">
        <f>SUM(F86:F90)</f>
        <v>25</v>
      </c>
      <c r="G85" s="251"/>
    </row>
    <row r="86" ht="24.2" customHeight="1" spans="1:7">
      <c r="A86" s="363" t="s">
        <v>238</v>
      </c>
      <c r="B86" s="360">
        <f t="shared" si="1"/>
        <v>35</v>
      </c>
      <c r="C86" s="362">
        <v>35</v>
      </c>
      <c r="D86" s="253"/>
      <c r="E86" s="253"/>
      <c r="F86" s="253"/>
      <c r="G86" s="251"/>
    </row>
    <row r="87" ht="24.2" customHeight="1" spans="1:7">
      <c r="A87" s="363" t="s">
        <v>243</v>
      </c>
      <c r="B87" s="360">
        <f t="shared" si="1"/>
        <v>496</v>
      </c>
      <c r="C87" s="362">
        <v>496</v>
      </c>
      <c r="D87" s="253"/>
      <c r="E87" s="253"/>
      <c r="F87" s="254"/>
      <c r="G87" s="251"/>
    </row>
    <row r="88" ht="24.2" customHeight="1" spans="1:7">
      <c r="A88" s="363" t="s">
        <v>282</v>
      </c>
      <c r="B88" s="360">
        <f t="shared" si="1"/>
        <v>239</v>
      </c>
      <c r="C88" s="362">
        <v>239</v>
      </c>
      <c r="D88" s="253"/>
      <c r="E88" s="253"/>
      <c r="F88" s="254"/>
      <c r="G88" s="251"/>
    </row>
    <row r="89" ht="24.2" customHeight="1" spans="1:7">
      <c r="A89" s="363" t="s">
        <v>245</v>
      </c>
      <c r="B89" s="360">
        <f t="shared" si="1"/>
        <v>48</v>
      </c>
      <c r="C89" s="362">
        <v>48</v>
      </c>
      <c r="D89" s="253"/>
      <c r="E89" s="253"/>
      <c r="F89" s="254"/>
      <c r="G89" s="251"/>
    </row>
    <row r="90" ht="24.2" customHeight="1" spans="1:7">
      <c r="A90" s="363" t="s">
        <v>283</v>
      </c>
      <c r="B90" s="360">
        <f t="shared" si="1"/>
        <v>1174</v>
      </c>
      <c r="C90" s="362">
        <v>1141</v>
      </c>
      <c r="D90" s="253">
        <v>8</v>
      </c>
      <c r="E90" s="253"/>
      <c r="F90" s="253">
        <v>25</v>
      </c>
      <c r="G90" s="251"/>
    </row>
    <row r="91" ht="24.2" customHeight="1" spans="1:7">
      <c r="A91" s="359" t="s">
        <v>284</v>
      </c>
      <c r="B91" s="360">
        <f t="shared" si="1"/>
        <v>1207</v>
      </c>
      <c r="C91" s="362">
        <f>SUM(C92:C97)</f>
        <v>1207</v>
      </c>
      <c r="D91" s="253"/>
      <c r="E91" s="253"/>
      <c r="F91" s="254"/>
      <c r="G91" s="251"/>
    </row>
    <row r="92" ht="24.2" customHeight="1" spans="1:7">
      <c r="A92" s="363" t="s">
        <v>238</v>
      </c>
      <c r="B92" s="360">
        <f t="shared" si="1"/>
        <v>99</v>
      </c>
      <c r="C92" s="362">
        <v>99</v>
      </c>
      <c r="D92" s="253"/>
      <c r="E92" s="253"/>
      <c r="F92" s="254"/>
      <c r="G92" s="251"/>
    </row>
    <row r="93" ht="24.2" customHeight="1" spans="1:7">
      <c r="A93" s="363" t="s">
        <v>243</v>
      </c>
      <c r="B93" s="360">
        <f t="shared" si="1"/>
        <v>974</v>
      </c>
      <c r="C93" s="362">
        <v>974</v>
      </c>
      <c r="D93" s="253"/>
      <c r="E93" s="253"/>
      <c r="F93" s="254"/>
      <c r="G93" s="251"/>
    </row>
    <row r="94" ht="24.2" customHeight="1" spans="1:7">
      <c r="A94" s="363" t="s">
        <v>248</v>
      </c>
      <c r="B94" s="360">
        <f t="shared" si="1"/>
        <v>59</v>
      </c>
      <c r="C94" s="362">
        <v>59</v>
      </c>
      <c r="D94" s="253"/>
      <c r="E94" s="253"/>
      <c r="F94" s="254"/>
      <c r="G94" s="251"/>
    </row>
    <row r="95" ht="24.2" customHeight="1" spans="1:7">
      <c r="A95" s="363" t="s">
        <v>285</v>
      </c>
      <c r="B95" s="360">
        <f t="shared" si="1"/>
        <v>0</v>
      </c>
      <c r="C95" s="362"/>
      <c r="D95" s="253"/>
      <c r="E95" s="253"/>
      <c r="F95" s="253"/>
      <c r="G95" s="251"/>
    </row>
    <row r="96" ht="24.2" customHeight="1" spans="1:7">
      <c r="A96" s="363" t="s">
        <v>245</v>
      </c>
      <c r="B96" s="360">
        <f t="shared" si="1"/>
        <v>75</v>
      </c>
      <c r="C96" s="362">
        <v>75</v>
      </c>
      <c r="D96" s="253"/>
      <c r="E96" s="253"/>
      <c r="F96" s="254"/>
      <c r="G96" s="251"/>
    </row>
    <row r="97" ht="24.2" customHeight="1" spans="1:7">
      <c r="A97" s="363" t="s">
        <v>286</v>
      </c>
      <c r="B97" s="360">
        <f t="shared" si="1"/>
        <v>0</v>
      </c>
      <c r="C97" s="362"/>
      <c r="D97" s="253"/>
      <c r="E97" s="253"/>
      <c r="F97" s="254"/>
      <c r="G97" s="251"/>
    </row>
    <row r="98" ht="24.2" customHeight="1" spans="1:7">
      <c r="A98" s="359" t="s">
        <v>287</v>
      </c>
      <c r="B98" s="360">
        <f t="shared" si="1"/>
        <v>219</v>
      </c>
      <c r="C98" s="362">
        <f>SUM(C99:C103)</f>
        <v>219</v>
      </c>
      <c r="D98" s="253"/>
      <c r="E98" s="253"/>
      <c r="F98" s="254"/>
      <c r="G98" s="251"/>
    </row>
    <row r="99" ht="24.2" customHeight="1" spans="1:7">
      <c r="A99" s="363" t="s">
        <v>238</v>
      </c>
      <c r="B99" s="360">
        <f t="shared" si="1"/>
        <v>99</v>
      </c>
      <c r="C99" s="362">
        <v>99</v>
      </c>
      <c r="D99" s="253"/>
      <c r="E99" s="253"/>
      <c r="F99" s="254"/>
      <c r="G99" s="251"/>
    </row>
    <row r="100" ht="24.2" customHeight="1" spans="1:7">
      <c r="A100" s="363" t="s">
        <v>243</v>
      </c>
      <c r="B100" s="360">
        <f t="shared" si="1"/>
        <v>62</v>
      </c>
      <c r="C100" s="362">
        <v>62</v>
      </c>
      <c r="D100" s="253"/>
      <c r="E100" s="253"/>
      <c r="F100" s="254"/>
      <c r="G100" s="251"/>
    </row>
    <row r="101" ht="24.2" customHeight="1" spans="1:7">
      <c r="A101" s="363" t="s">
        <v>248</v>
      </c>
      <c r="B101" s="360">
        <f t="shared" si="1"/>
        <v>0</v>
      </c>
      <c r="C101" s="362"/>
      <c r="D101" s="253"/>
      <c r="E101" s="253"/>
      <c r="F101" s="253"/>
      <c r="G101" s="251"/>
    </row>
    <row r="102" ht="24.2" customHeight="1" spans="1:7">
      <c r="A102" s="363" t="s">
        <v>288</v>
      </c>
      <c r="B102" s="360">
        <f t="shared" si="1"/>
        <v>33</v>
      </c>
      <c r="C102" s="362">
        <v>33</v>
      </c>
      <c r="D102" s="253"/>
      <c r="E102" s="253"/>
      <c r="F102" s="254"/>
      <c r="G102" s="251"/>
    </row>
    <row r="103" ht="24.2" customHeight="1" spans="1:7">
      <c r="A103" s="363" t="s">
        <v>245</v>
      </c>
      <c r="B103" s="360">
        <f t="shared" si="1"/>
        <v>25</v>
      </c>
      <c r="C103" s="362">
        <v>25</v>
      </c>
      <c r="D103" s="253"/>
      <c r="E103" s="253"/>
      <c r="F103" s="254"/>
      <c r="G103" s="251"/>
    </row>
    <row r="104" ht="24.2" customHeight="1" spans="1:7">
      <c r="A104" s="359" t="s">
        <v>289</v>
      </c>
      <c r="B104" s="360">
        <f t="shared" si="1"/>
        <v>69</v>
      </c>
      <c r="C104" s="362">
        <f>C105</f>
        <v>69</v>
      </c>
      <c r="D104" s="365"/>
      <c r="E104" s="365"/>
      <c r="F104" s="366"/>
      <c r="G104" s="251"/>
    </row>
    <row r="105" ht="24.2" customHeight="1" spans="1:7">
      <c r="A105" s="363" t="s">
        <v>245</v>
      </c>
      <c r="B105" s="360">
        <f t="shared" si="1"/>
        <v>69</v>
      </c>
      <c r="C105" s="362">
        <v>69</v>
      </c>
      <c r="D105" s="365"/>
      <c r="E105" s="365"/>
      <c r="F105" s="366"/>
      <c r="G105" s="251"/>
    </row>
    <row r="106" ht="24.2" customHeight="1" spans="1:7">
      <c r="A106" s="359" t="s">
        <v>290</v>
      </c>
      <c r="B106" s="360">
        <f t="shared" si="1"/>
        <v>1047</v>
      </c>
      <c r="C106" s="362">
        <f>SUM(C107:C112)</f>
        <v>1047</v>
      </c>
      <c r="D106" s="362"/>
      <c r="E106" s="362"/>
      <c r="F106" s="362">
        <f>SUM(F107:F112)</f>
        <v>0</v>
      </c>
      <c r="G106" s="251"/>
    </row>
    <row r="107" ht="24.2" customHeight="1" spans="1:7">
      <c r="A107" s="363" t="s">
        <v>238</v>
      </c>
      <c r="B107" s="360">
        <f t="shared" si="1"/>
        <v>294</v>
      </c>
      <c r="C107" s="362">
        <v>294</v>
      </c>
      <c r="D107" s="253"/>
      <c r="E107" s="253"/>
      <c r="F107" s="254"/>
      <c r="G107" s="251"/>
    </row>
    <row r="108" ht="24.2" customHeight="1" spans="1:7">
      <c r="A108" s="363" t="s">
        <v>291</v>
      </c>
      <c r="B108" s="360">
        <f t="shared" si="1"/>
        <v>170</v>
      </c>
      <c r="C108" s="362">
        <v>170</v>
      </c>
      <c r="D108" s="253"/>
      <c r="E108" s="253"/>
      <c r="F108" s="253"/>
      <c r="G108" s="251"/>
    </row>
    <row r="109" ht="24.2" customHeight="1" spans="1:7">
      <c r="A109" s="363" t="s">
        <v>292</v>
      </c>
      <c r="B109" s="360">
        <f t="shared" si="1"/>
        <v>0</v>
      </c>
      <c r="C109" s="362"/>
      <c r="D109" s="253"/>
      <c r="E109" s="253"/>
      <c r="F109" s="254"/>
      <c r="G109" s="251"/>
    </row>
    <row r="110" ht="24.2" customHeight="1" spans="1:7">
      <c r="A110" s="363" t="s">
        <v>293</v>
      </c>
      <c r="B110" s="360">
        <f t="shared" si="1"/>
        <v>0</v>
      </c>
      <c r="C110" s="362"/>
      <c r="D110" s="253"/>
      <c r="E110" s="253"/>
      <c r="F110" s="254"/>
      <c r="G110" s="251"/>
    </row>
    <row r="111" ht="24.2" customHeight="1" spans="1:7">
      <c r="A111" s="363" t="s">
        <v>245</v>
      </c>
      <c r="B111" s="360">
        <f t="shared" si="1"/>
        <v>522</v>
      </c>
      <c r="C111" s="362">
        <v>522</v>
      </c>
      <c r="D111" s="253"/>
      <c r="E111" s="253"/>
      <c r="F111" s="254"/>
      <c r="G111" s="251"/>
    </row>
    <row r="112" ht="24.2" customHeight="1" spans="1:7">
      <c r="A112" s="363" t="s">
        <v>294</v>
      </c>
      <c r="B112" s="360">
        <f t="shared" si="1"/>
        <v>61</v>
      </c>
      <c r="C112" s="362">
        <v>61</v>
      </c>
      <c r="D112" s="253"/>
      <c r="E112" s="253"/>
      <c r="F112" s="253"/>
      <c r="G112" s="251"/>
    </row>
    <row r="113" ht="24.2" customHeight="1" spans="1:7">
      <c r="A113" s="359" t="s">
        <v>295</v>
      </c>
      <c r="B113" s="360">
        <f>B114+B115+B116+B117+B118</f>
        <v>710</v>
      </c>
      <c r="C113" s="362">
        <f>SUM(C114:C118)</f>
        <v>689</v>
      </c>
      <c r="D113" s="364">
        <f>SUM(D114:D118)</f>
        <v>11</v>
      </c>
      <c r="E113" s="364">
        <f>SUM(E114:E118)</f>
        <v>0</v>
      </c>
      <c r="F113" s="364">
        <f>SUM(F114:F118)</f>
        <v>10</v>
      </c>
      <c r="G113" s="251"/>
    </row>
    <row r="114" ht="24.2" customHeight="1" spans="1:7">
      <c r="A114" s="363" t="s">
        <v>238</v>
      </c>
      <c r="B114" s="360">
        <f t="shared" si="1"/>
        <v>39</v>
      </c>
      <c r="C114" s="362">
        <v>39</v>
      </c>
      <c r="D114" s="253"/>
      <c r="E114" s="253"/>
      <c r="F114" s="254"/>
      <c r="G114" s="251"/>
    </row>
    <row r="115" ht="24.2" customHeight="1" spans="1:7">
      <c r="A115" s="363" t="s">
        <v>296</v>
      </c>
      <c r="B115" s="360">
        <f t="shared" si="1"/>
        <v>5</v>
      </c>
      <c r="C115" s="362"/>
      <c r="D115" s="253"/>
      <c r="E115" s="253"/>
      <c r="F115" s="254">
        <v>5</v>
      </c>
      <c r="G115" s="251"/>
    </row>
    <row r="116" ht="24.2" customHeight="1" spans="1:7">
      <c r="A116" s="363" t="s">
        <v>297</v>
      </c>
      <c r="B116" s="360">
        <f t="shared" si="1"/>
        <v>611</v>
      </c>
      <c r="C116" s="362">
        <v>611</v>
      </c>
      <c r="D116" s="253"/>
      <c r="E116" s="253"/>
      <c r="F116" s="254"/>
      <c r="G116" s="251"/>
    </row>
    <row r="117" ht="24.2" customHeight="1" spans="1:7">
      <c r="A117" s="363" t="s">
        <v>240</v>
      </c>
      <c r="B117" s="360">
        <f t="shared" si="1"/>
        <v>38</v>
      </c>
      <c r="C117" s="362">
        <v>38</v>
      </c>
      <c r="D117" s="253"/>
      <c r="E117" s="253"/>
      <c r="F117" s="254"/>
      <c r="G117" s="251"/>
    </row>
    <row r="118" ht="24.2" customHeight="1" spans="1:7">
      <c r="A118" s="363" t="s">
        <v>298</v>
      </c>
      <c r="B118" s="360">
        <f t="shared" si="1"/>
        <v>17</v>
      </c>
      <c r="C118" s="362">
        <v>1</v>
      </c>
      <c r="D118" s="253">
        <v>11</v>
      </c>
      <c r="E118" s="253"/>
      <c r="F118" s="254">
        <v>5</v>
      </c>
      <c r="G118" s="251"/>
    </row>
    <row r="119" ht="24.2" customHeight="1" spans="1:7">
      <c r="A119" s="359" t="s">
        <v>299</v>
      </c>
      <c r="B119" s="360">
        <f t="shared" si="1"/>
        <v>408</v>
      </c>
      <c r="C119" s="362">
        <f>SUM(C120:C122)</f>
        <v>408</v>
      </c>
      <c r="D119" s="253"/>
      <c r="E119" s="253"/>
      <c r="F119" s="254"/>
      <c r="G119" s="251"/>
    </row>
    <row r="120" ht="24.2" customHeight="1" spans="1:7">
      <c r="A120" s="363" t="s">
        <v>238</v>
      </c>
      <c r="B120" s="360">
        <f t="shared" si="1"/>
        <v>72</v>
      </c>
      <c r="C120" s="362">
        <v>72</v>
      </c>
      <c r="D120" s="253"/>
      <c r="E120" s="253"/>
      <c r="F120" s="254"/>
      <c r="G120" s="251"/>
    </row>
    <row r="121" ht="24.2" customHeight="1" spans="1:7">
      <c r="A121" s="363" t="s">
        <v>248</v>
      </c>
      <c r="B121" s="360">
        <f t="shared" si="1"/>
        <v>299</v>
      </c>
      <c r="C121" s="362">
        <v>299</v>
      </c>
      <c r="D121" s="253"/>
      <c r="E121" s="253"/>
      <c r="F121" s="254"/>
      <c r="G121" s="251"/>
    </row>
    <row r="122" ht="24.2" customHeight="1" spans="1:7">
      <c r="A122" s="363" t="s">
        <v>240</v>
      </c>
      <c r="B122" s="360">
        <f t="shared" si="1"/>
        <v>37</v>
      </c>
      <c r="C122" s="362">
        <v>37</v>
      </c>
      <c r="D122" s="253"/>
      <c r="E122" s="253"/>
      <c r="F122" s="254"/>
      <c r="G122" s="251"/>
    </row>
    <row r="123" ht="24.2" customHeight="1" spans="1:7">
      <c r="A123" s="359" t="s">
        <v>300</v>
      </c>
      <c r="B123" s="360">
        <f t="shared" si="1"/>
        <v>1</v>
      </c>
      <c r="C123" s="362">
        <f>C124</f>
        <v>1</v>
      </c>
      <c r="D123" s="253"/>
      <c r="E123" s="253"/>
      <c r="F123" s="254"/>
      <c r="G123" s="251"/>
    </row>
    <row r="124" ht="24.2" customHeight="1" spans="1:7">
      <c r="A124" s="363" t="s">
        <v>240</v>
      </c>
      <c r="B124" s="360">
        <f t="shared" si="1"/>
        <v>1</v>
      </c>
      <c r="C124" s="362">
        <v>1</v>
      </c>
      <c r="D124" s="253"/>
      <c r="E124" s="253"/>
      <c r="F124" s="254"/>
      <c r="G124" s="251"/>
    </row>
    <row r="125" ht="24.2" customHeight="1" spans="1:7">
      <c r="A125" s="359" t="s">
        <v>301</v>
      </c>
      <c r="B125" s="360">
        <f t="shared" si="1"/>
        <v>2024</v>
      </c>
      <c r="C125" s="362">
        <f>C126</f>
        <v>2024</v>
      </c>
      <c r="D125" s="253"/>
      <c r="E125" s="253"/>
      <c r="F125" s="254"/>
      <c r="G125" s="251"/>
    </row>
    <row r="126" ht="24.2" customHeight="1" spans="1:7">
      <c r="A126" s="363" t="s">
        <v>302</v>
      </c>
      <c r="B126" s="360">
        <f t="shared" si="1"/>
        <v>2024</v>
      </c>
      <c r="C126" s="362">
        <v>2024</v>
      </c>
      <c r="D126" s="253"/>
      <c r="E126" s="253"/>
      <c r="F126" s="254"/>
      <c r="G126" s="251"/>
    </row>
    <row r="127" ht="24.2" customHeight="1" spans="1:7">
      <c r="A127" s="359" t="s">
        <v>303</v>
      </c>
      <c r="B127" s="360">
        <f>B128</f>
        <v>290</v>
      </c>
      <c r="C127" s="357">
        <f>C128</f>
        <v>290</v>
      </c>
      <c r="D127" s="357">
        <f>D128</f>
        <v>0</v>
      </c>
      <c r="E127" s="357">
        <f>E128</f>
        <v>0</v>
      </c>
      <c r="F127" s="357">
        <f>F128</f>
        <v>0</v>
      </c>
      <c r="G127" s="251"/>
    </row>
    <row r="128" ht="24.2" customHeight="1" spans="1:7">
      <c r="A128" s="359" t="s">
        <v>304</v>
      </c>
      <c r="B128" s="360">
        <f t="shared" si="1"/>
        <v>290</v>
      </c>
      <c r="C128" s="362">
        <f>SUM(C129:C131)</f>
        <v>290</v>
      </c>
      <c r="D128" s="253"/>
      <c r="E128" s="253"/>
      <c r="F128" s="254"/>
      <c r="G128" s="251"/>
    </row>
    <row r="129" ht="24.2" customHeight="1" spans="1:7">
      <c r="A129" s="363" t="s">
        <v>305</v>
      </c>
      <c r="B129" s="360">
        <f t="shared" si="1"/>
        <v>25</v>
      </c>
      <c r="C129" s="362">
        <v>25</v>
      </c>
      <c r="D129" s="253"/>
      <c r="E129" s="253"/>
      <c r="F129" s="253"/>
      <c r="G129" s="251"/>
    </row>
    <row r="130" ht="24.2" customHeight="1" spans="1:7">
      <c r="A130" s="363" t="s">
        <v>306</v>
      </c>
      <c r="B130" s="360">
        <f t="shared" si="1"/>
        <v>100</v>
      </c>
      <c r="C130" s="362">
        <v>100</v>
      </c>
      <c r="D130" s="253"/>
      <c r="E130" s="253"/>
      <c r="F130" s="254"/>
      <c r="G130" s="251"/>
    </row>
    <row r="131" ht="24.2" customHeight="1" spans="1:7">
      <c r="A131" s="363" t="s">
        <v>307</v>
      </c>
      <c r="B131" s="360">
        <f t="shared" si="1"/>
        <v>165</v>
      </c>
      <c r="C131" s="362">
        <v>165</v>
      </c>
      <c r="D131" s="253"/>
      <c r="E131" s="253"/>
      <c r="F131" s="254"/>
      <c r="G131" s="251"/>
    </row>
    <row r="132" ht="24.2" customHeight="1" spans="1:7">
      <c r="A132" s="359" t="s">
        <v>308</v>
      </c>
      <c r="B132" s="360">
        <f ca="1" t="shared" si="1"/>
        <v>3877</v>
      </c>
      <c r="C132" s="362">
        <f ca="1">C133+C136+C140+C144+C149</f>
        <v>3800</v>
      </c>
      <c r="D132" s="364">
        <f ca="1">D133+D136+D140+D144+D149</f>
        <v>0</v>
      </c>
      <c r="E132" s="364">
        <f ca="1">E133+E136+E140+E144+E149</f>
        <v>0</v>
      </c>
      <c r="F132" s="364">
        <f ca="1">F133+F136+F140+F144+F149</f>
        <v>77</v>
      </c>
      <c r="G132" s="251"/>
    </row>
    <row r="133" ht="24.2" customHeight="1" spans="1:7">
      <c r="A133" s="359" t="s">
        <v>309</v>
      </c>
      <c r="B133" s="360">
        <f t="shared" si="1"/>
        <v>2911</v>
      </c>
      <c r="C133" s="362">
        <f>SUM(C134+C135)</f>
        <v>2911</v>
      </c>
      <c r="D133" s="364">
        <f>SUM(D134+D135)</f>
        <v>0</v>
      </c>
      <c r="E133" s="364">
        <f>SUM(E134+E135)</f>
        <v>0</v>
      </c>
      <c r="F133" s="364">
        <f>SUM(F134+F135)</f>
        <v>0</v>
      </c>
      <c r="G133" s="251"/>
    </row>
    <row r="134" ht="24.2" customHeight="1" spans="1:7">
      <c r="A134" s="363" t="s">
        <v>310</v>
      </c>
      <c r="B134" s="360">
        <f t="shared" si="1"/>
        <v>1968</v>
      </c>
      <c r="C134" s="362">
        <v>1968</v>
      </c>
      <c r="D134" s="253"/>
      <c r="E134" s="253"/>
      <c r="F134" s="253"/>
      <c r="G134" s="251"/>
    </row>
    <row r="135" ht="24.2" customHeight="1" spans="1:7">
      <c r="A135" s="363" t="s">
        <v>311</v>
      </c>
      <c r="B135" s="360">
        <f t="shared" si="1"/>
        <v>943</v>
      </c>
      <c r="C135" s="362">
        <v>943</v>
      </c>
      <c r="D135" s="253"/>
      <c r="E135" s="253"/>
      <c r="F135" s="254"/>
      <c r="G135" s="251"/>
    </row>
    <row r="136" ht="24.2" customHeight="1" spans="1:7">
      <c r="A136" s="359" t="s">
        <v>312</v>
      </c>
      <c r="B136" s="360">
        <f t="shared" si="1"/>
        <v>89</v>
      </c>
      <c r="C136" s="362">
        <f>SUM(C137:C139)</f>
        <v>89</v>
      </c>
      <c r="D136" s="364">
        <f>SUM(D137:D139)</f>
        <v>0</v>
      </c>
      <c r="E136" s="364">
        <f>SUM(E137:E139)</f>
        <v>0</v>
      </c>
      <c r="F136" s="364">
        <f>SUM(F137:F139)</f>
        <v>0</v>
      </c>
      <c r="G136" s="251"/>
    </row>
    <row r="137" ht="24.2" customHeight="1" spans="1:7">
      <c r="A137" s="363" t="s">
        <v>238</v>
      </c>
      <c r="B137" s="360">
        <f t="shared" si="1"/>
        <v>2</v>
      </c>
      <c r="C137" s="362">
        <v>2</v>
      </c>
      <c r="D137" s="253"/>
      <c r="E137" s="253"/>
      <c r="F137" s="254"/>
      <c r="G137" s="251"/>
    </row>
    <row r="138" ht="24.2" customHeight="1" spans="1:7">
      <c r="A138" s="363" t="s">
        <v>243</v>
      </c>
      <c r="B138" s="360">
        <f t="shared" si="1"/>
        <v>87</v>
      </c>
      <c r="C138" s="362">
        <v>87</v>
      </c>
      <c r="D138" s="253"/>
      <c r="E138" s="253"/>
      <c r="F138" s="254"/>
      <c r="G138" s="251"/>
    </row>
    <row r="139" ht="24.2" customHeight="1" spans="1:7">
      <c r="A139" s="363" t="s">
        <v>313</v>
      </c>
      <c r="B139" s="360">
        <f t="shared" si="1"/>
        <v>0</v>
      </c>
      <c r="C139" s="362"/>
      <c r="D139" s="253"/>
      <c r="E139" s="253"/>
      <c r="F139" s="253"/>
      <c r="G139" s="251"/>
    </row>
    <row r="140" ht="24.2" customHeight="1" spans="1:7">
      <c r="A140" s="359" t="s">
        <v>314</v>
      </c>
      <c r="B140" s="360">
        <f t="shared" si="1"/>
        <v>64</v>
      </c>
      <c r="C140" s="362">
        <f>C141+C142+C143</f>
        <v>64</v>
      </c>
      <c r="D140" s="364">
        <f>D141+D142+D143</f>
        <v>0</v>
      </c>
      <c r="E140" s="364">
        <f>E141+E142+E143</f>
        <v>0</v>
      </c>
      <c r="F140" s="364">
        <f>F141+F142+F143</f>
        <v>0</v>
      </c>
      <c r="G140" s="251"/>
    </row>
    <row r="141" ht="24.2" customHeight="1" spans="1:7">
      <c r="A141" s="363" t="s">
        <v>238</v>
      </c>
      <c r="B141" s="360">
        <f t="shared" si="1"/>
        <v>17</v>
      </c>
      <c r="C141" s="362">
        <v>17</v>
      </c>
      <c r="D141" s="253"/>
      <c r="E141" s="253"/>
      <c r="F141" s="254"/>
      <c r="G141" s="251"/>
    </row>
    <row r="142" ht="24.2" customHeight="1" spans="1:7">
      <c r="A142" s="363" t="s">
        <v>243</v>
      </c>
      <c r="B142" s="360">
        <f t="shared" si="1"/>
        <v>0</v>
      </c>
      <c r="C142" s="362"/>
      <c r="D142" s="253"/>
      <c r="E142" s="253"/>
      <c r="F142" s="254"/>
      <c r="G142" s="251"/>
    </row>
    <row r="143" ht="24.2" customHeight="1" spans="1:7">
      <c r="A143" s="363" t="s">
        <v>240</v>
      </c>
      <c r="B143" s="360">
        <f t="shared" si="1"/>
        <v>47</v>
      </c>
      <c r="C143" s="362">
        <v>47</v>
      </c>
      <c r="D143" s="365"/>
      <c r="E143" s="365"/>
      <c r="F143" s="366"/>
      <c r="G143" s="251"/>
    </row>
    <row r="144" ht="24.2" customHeight="1" spans="1:7">
      <c r="A144" s="359" t="s">
        <v>315</v>
      </c>
      <c r="B144" s="360">
        <f ca="1" t="shared" si="1"/>
        <v>813</v>
      </c>
      <c r="C144" s="362">
        <f ca="1">SUM(C145:C145:C148)</f>
        <v>736</v>
      </c>
      <c r="D144" s="364">
        <f ca="1">SUM(D145:D145:D148)</f>
        <v>0</v>
      </c>
      <c r="E144" s="364">
        <f ca="1">SUM(E145:E145:E148)</f>
        <v>0</v>
      </c>
      <c r="F144" s="364">
        <f ca="1">SUM(F145:F145:F148)</f>
        <v>77</v>
      </c>
      <c r="G144" s="251"/>
    </row>
    <row r="145" ht="24.2" customHeight="1" spans="1:7">
      <c r="A145" s="363" t="s">
        <v>238</v>
      </c>
      <c r="B145" s="360">
        <f t="shared" si="1"/>
        <v>426</v>
      </c>
      <c r="C145" s="362">
        <v>426</v>
      </c>
      <c r="D145" s="253"/>
      <c r="E145" s="253"/>
      <c r="F145" s="254"/>
      <c r="G145" s="251"/>
    </row>
    <row r="146" ht="24.2" customHeight="1" spans="1:7">
      <c r="A146" s="363" t="s">
        <v>243</v>
      </c>
      <c r="B146" s="360">
        <f t="shared" si="1"/>
        <v>154</v>
      </c>
      <c r="C146" s="362">
        <v>77</v>
      </c>
      <c r="D146" s="253"/>
      <c r="E146" s="253"/>
      <c r="F146" s="254">
        <v>77</v>
      </c>
      <c r="G146" s="251"/>
    </row>
    <row r="147" ht="24.2" customHeight="1" spans="1:7">
      <c r="A147" s="363" t="s">
        <v>248</v>
      </c>
      <c r="B147" s="360">
        <f t="shared" si="1"/>
        <v>24</v>
      </c>
      <c r="C147" s="362">
        <v>24</v>
      </c>
      <c r="D147" s="253"/>
      <c r="E147" s="253"/>
      <c r="F147" s="254"/>
      <c r="G147" s="251"/>
    </row>
    <row r="148" ht="24.2" customHeight="1" spans="1:7">
      <c r="A148" s="363" t="s">
        <v>245</v>
      </c>
      <c r="B148" s="360">
        <f t="shared" si="1"/>
        <v>209</v>
      </c>
      <c r="C148" s="362">
        <v>209</v>
      </c>
      <c r="D148" s="253"/>
      <c r="E148" s="253"/>
      <c r="F148" s="254"/>
      <c r="G148" s="251"/>
    </row>
    <row r="149" ht="24.2" customHeight="1" spans="1:7">
      <c r="A149" s="367" t="s">
        <v>316</v>
      </c>
      <c r="B149" s="360">
        <f t="shared" si="1"/>
        <v>0</v>
      </c>
      <c r="C149" s="362">
        <f>SUM(C150:C151)</f>
        <v>0</v>
      </c>
      <c r="D149" s="364">
        <f>SUM(D150:D151)</f>
        <v>0</v>
      </c>
      <c r="E149" s="364">
        <f>SUM(E150:E151)</f>
        <v>0</v>
      </c>
      <c r="F149" s="364">
        <f>SUM(F150:F151)</f>
        <v>0</v>
      </c>
      <c r="G149" s="251"/>
    </row>
    <row r="150" ht="24.2" customHeight="1" spans="1:7">
      <c r="A150" s="363" t="s">
        <v>296</v>
      </c>
      <c r="B150" s="360"/>
      <c r="C150" s="362"/>
      <c r="D150" s="365"/>
      <c r="E150" s="365"/>
      <c r="F150" s="365"/>
      <c r="G150" s="251"/>
    </row>
    <row r="151" ht="24.2" customHeight="1" spans="1:7">
      <c r="A151" s="363" t="s">
        <v>317</v>
      </c>
      <c r="B151" s="360">
        <f t="shared" si="1"/>
        <v>0</v>
      </c>
      <c r="C151" s="362"/>
      <c r="D151" s="253"/>
      <c r="E151" s="253"/>
      <c r="F151" s="254"/>
      <c r="G151" s="251"/>
    </row>
    <row r="152" ht="24.2" customHeight="1" spans="1:7">
      <c r="A152" s="359" t="s">
        <v>318</v>
      </c>
      <c r="B152" s="360">
        <f>B153+B157+B163+B165+B167+B169</f>
        <v>29034</v>
      </c>
      <c r="C152" s="357">
        <f>C153+C157+C163+C165+C167+C169</f>
        <v>27811</v>
      </c>
      <c r="D152" s="357">
        <f>D153+D157+D163+D165+D167+D169</f>
        <v>25</v>
      </c>
      <c r="E152" s="364">
        <f>E153+E157+E163+E165+E167+E169</f>
        <v>0</v>
      </c>
      <c r="F152" s="357">
        <f>F153+F157+F163+F165+F167+F169</f>
        <v>1198</v>
      </c>
      <c r="G152" s="251"/>
    </row>
    <row r="153" ht="24.2" customHeight="1" spans="1:7">
      <c r="A153" s="359" t="s">
        <v>319</v>
      </c>
      <c r="B153" s="360">
        <f>B154+B155+B156</f>
        <v>3270</v>
      </c>
      <c r="C153" s="362">
        <f>C154+C155+C156</f>
        <v>2389</v>
      </c>
      <c r="D153" s="364">
        <f>D154+D155+D156</f>
        <v>0</v>
      </c>
      <c r="E153" s="364">
        <f>E154+E155+E156</f>
        <v>0</v>
      </c>
      <c r="F153" s="364">
        <f>F154+F155+F156</f>
        <v>881</v>
      </c>
      <c r="G153" s="251"/>
    </row>
    <row r="154" ht="24.2" customHeight="1" spans="1:7">
      <c r="A154" s="363" t="s">
        <v>238</v>
      </c>
      <c r="B154" s="360">
        <f t="shared" si="1"/>
        <v>156</v>
      </c>
      <c r="C154" s="362">
        <v>156</v>
      </c>
      <c r="D154" s="253"/>
      <c r="E154" s="253"/>
      <c r="F154" s="254"/>
      <c r="G154" s="251"/>
    </row>
    <row r="155" ht="24.2" customHeight="1" spans="1:7">
      <c r="A155" s="363" t="s">
        <v>243</v>
      </c>
      <c r="B155" s="360">
        <f t="shared" ref="B155:B227" si="2">C155+D155+E155+F155</f>
        <v>748</v>
      </c>
      <c r="C155" s="362">
        <v>748</v>
      </c>
      <c r="D155" s="253"/>
      <c r="E155" s="253"/>
      <c r="F155" s="254"/>
      <c r="G155" s="251"/>
    </row>
    <row r="156" ht="24.2" customHeight="1" spans="1:7">
      <c r="A156" s="363" t="s">
        <v>320</v>
      </c>
      <c r="B156" s="360">
        <f t="shared" si="2"/>
        <v>2366</v>
      </c>
      <c r="C156" s="362">
        <v>1485</v>
      </c>
      <c r="D156" s="253"/>
      <c r="E156" s="253"/>
      <c r="F156" s="254">
        <v>881</v>
      </c>
      <c r="G156" s="251"/>
    </row>
    <row r="157" ht="24.2" customHeight="1" spans="1:7">
      <c r="A157" s="359" t="s">
        <v>321</v>
      </c>
      <c r="B157" s="360">
        <f t="shared" si="2"/>
        <v>21331</v>
      </c>
      <c r="C157" s="362">
        <f>SUM(C158:C162)</f>
        <v>21000</v>
      </c>
      <c r="D157" s="362">
        <f>SUM(D158:D162)</f>
        <v>25</v>
      </c>
      <c r="E157" s="364">
        <f>SUM(E158:E162)</f>
        <v>0</v>
      </c>
      <c r="F157" s="362">
        <f>SUM(F158:F162)</f>
        <v>306</v>
      </c>
      <c r="G157" s="251"/>
    </row>
    <row r="158" ht="24.2" customHeight="1" spans="1:7">
      <c r="A158" s="363" t="s">
        <v>322</v>
      </c>
      <c r="B158" s="360">
        <f t="shared" si="2"/>
        <v>1080</v>
      </c>
      <c r="C158" s="362">
        <v>1074</v>
      </c>
      <c r="D158" s="253"/>
      <c r="E158" s="253"/>
      <c r="F158" s="253">
        <v>6</v>
      </c>
      <c r="G158" s="251"/>
    </row>
    <row r="159" ht="24.2" customHeight="1" spans="1:7">
      <c r="A159" s="363" t="s">
        <v>323</v>
      </c>
      <c r="B159" s="360">
        <f t="shared" si="2"/>
        <v>9359</v>
      </c>
      <c r="C159" s="362">
        <v>9315</v>
      </c>
      <c r="D159" s="253"/>
      <c r="E159" s="253"/>
      <c r="F159" s="253">
        <v>44</v>
      </c>
      <c r="G159" s="251"/>
    </row>
    <row r="160" ht="24.2" customHeight="1" spans="1:7">
      <c r="A160" s="363" t="s">
        <v>324</v>
      </c>
      <c r="B160" s="360">
        <f t="shared" si="2"/>
        <v>6310</v>
      </c>
      <c r="C160" s="362">
        <v>6070</v>
      </c>
      <c r="D160" s="253"/>
      <c r="E160" s="253"/>
      <c r="F160" s="254">
        <v>240</v>
      </c>
      <c r="G160" s="251"/>
    </row>
    <row r="161" ht="24.2" customHeight="1" spans="1:7">
      <c r="A161" s="363" t="s">
        <v>325</v>
      </c>
      <c r="B161" s="360">
        <f t="shared" si="2"/>
        <v>4037</v>
      </c>
      <c r="C161" s="362">
        <v>4029</v>
      </c>
      <c r="D161" s="253"/>
      <c r="E161" s="253"/>
      <c r="F161" s="254">
        <v>8</v>
      </c>
      <c r="G161" s="251"/>
    </row>
    <row r="162" ht="24.2" customHeight="1" spans="1:7">
      <c r="A162" s="363" t="s">
        <v>326</v>
      </c>
      <c r="B162" s="360">
        <f t="shared" si="2"/>
        <v>545</v>
      </c>
      <c r="C162" s="362">
        <v>512</v>
      </c>
      <c r="D162" s="253">
        <v>25</v>
      </c>
      <c r="E162" s="253"/>
      <c r="F162" s="254">
        <v>8</v>
      </c>
      <c r="G162" s="251"/>
    </row>
    <row r="163" ht="24.2" customHeight="1" spans="1:7">
      <c r="A163" s="359" t="s">
        <v>327</v>
      </c>
      <c r="B163" s="360">
        <f t="shared" si="2"/>
        <v>1193</v>
      </c>
      <c r="C163" s="362">
        <f>SUM(C164)</f>
        <v>1189</v>
      </c>
      <c r="D163" s="362"/>
      <c r="E163" s="362"/>
      <c r="F163" s="362">
        <f>SUM(F164)</f>
        <v>4</v>
      </c>
      <c r="G163" s="251"/>
    </row>
    <row r="164" ht="24.2" customHeight="1" spans="1:7">
      <c r="A164" s="363" t="s">
        <v>328</v>
      </c>
      <c r="B164" s="360">
        <f t="shared" si="2"/>
        <v>1193</v>
      </c>
      <c r="C164" s="362">
        <v>1189</v>
      </c>
      <c r="D164" s="253"/>
      <c r="E164" s="253"/>
      <c r="F164" s="254">
        <v>4</v>
      </c>
      <c r="G164" s="251"/>
    </row>
    <row r="165" ht="24.2" customHeight="1" spans="1:7">
      <c r="A165" s="359" t="s">
        <v>329</v>
      </c>
      <c r="B165" s="360">
        <f t="shared" si="2"/>
        <v>643</v>
      </c>
      <c r="C165" s="362">
        <f>SUM(C166)</f>
        <v>643</v>
      </c>
      <c r="D165" s="362"/>
      <c r="E165" s="362"/>
      <c r="F165" s="362">
        <f>SUM(F166)</f>
        <v>0</v>
      </c>
      <c r="G165" s="251"/>
    </row>
    <row r="166" ht="24.2" customHeight="1" spans="1:7">
      <c r="A166" s="363" t="s">
        <v>330</v>
      </c>
      <c r="B166" s="360">
        <f t="shared" si="2"/>
        <v>643</v>
      </c>
      <c r="C166" s="362">
        <v>643</v>
      </c>
      <c r="D166" s="253"/>
      <c r="E166" s="253"/>
      <c r="F166" s="254"/>
      <c r="G166" s="251"/>
    </row>
    <row r="167" ht="24.2" customHeight="1" spans="1:7">
      <c r="A167" s="359" t="s">
        <v>331</v>
      </c>
      <c r="B167" s="360">
        <f t="shared" si="2"/>
        <v>2590</v>
      </c>
      <c r="C167" s="362">
        <f>SUM(C168)</f>
        <v>2590</v>
      </c>
      <c r="D167" s="362"/>
      <c r="E167" s="362"/>
      <c r="F167" s="362">
        <f>SUM(F168)</f>
        <v>0</v>
      </c>
      <c r="G167" s="251"/>
    </row>
    <row r="168" ht="24.2" customHeight="1" spans="1:7">
      <c r="A168" s="363" t="s">
        <v>332</v>
      </c>
      <c r="B168" s="360">
        <f t="shared" si="2"/>
        <v>2590</v>
      </c>
      <c r="C168" s="362">
        <v>2590</v>
      </c>
      <c r="D168" s="253"/>
      <c r="E168" s="253"/>
      <c r="F168" s="254"/>
      <c r="G168" s="251"/>
    </row>
    <row r="169" ht="24.2" customHeight="1" spans="1:7">
      <c r="A169" s="359" t="s">
        <v>333</v>
      </c>
      <c r="B169" s="360">
        <f t="shared" si="2"/>
        <v>7</v>
      </c>
      <c r="C169" s="362">
        <f>SUM(C170)</f>
        <v>0</v>
      </c>
      <c r="D169" s="364">
        <f>SUM(D170)</f>
        <v>0</v>
      </c>
      <c r="E169" s="364">
        <f>SUM(E170)</f>
        <v>0</v>
      </c>
      <c r="F169" s="364">
        <f>SUM(F170)</f>
        <v>7</v>
      </c>
      <c r="G169" s="251"/>
    </row>
    <row r="170" ht="24.2" customHeight="1" spans="1:7">
      <c r="A170" s="363" t="s">
        <v>334</v>
      </c>
      <c r="B170" s="360">
        <f t="shared" si="2"/>
        <v>7</v>
      </c>
      <c r="C170" s="362"/>
      <c r="D170" s="365"/>
      <c r="E170" s="365"/>
      <c r="F170" s="366">
        <v>7</v>
      </c>
      <c r="G170" s="251"/>
    </row>
    <row r="171" ht="24.2" customHeight="1" spans="1:7">
      <c r="A171" s="359" t="s">
        <v>335</v>
      </c>
      <c r="B171" s="360">
        <f>B172+B175+B178</f>
        <v>51</v>
      </c>
      <c r="C171" s="357">
        <f>C172+C175+C178</f>
        <v>47</v>
      </c>
      <c r="D171" s="364">
        <f>D172+D175+D178+D181+D183</f>
        <v>0</v>
      </c>
      <c r="E171" s="364">
        <f>E172+E175+E178+E181+E183</f>
        <v>0</v>
      </c>
      <c r="F171" s="364">
        <f>F172+F175+F178+F181+F183</f>
        <v>4</v>
      </c>
      <c r="G171" s="251"/>
    </row>
    <row r="172" ht="24.2" customHeight="1" spans="1:7">
      <c r="A172" s="359" t="s">
        <v>336</v>
      </c>
      <c r="B172" s="360">
        <f t="shared" si="2"/>
        <v>31</v>
      </c>
      <c r="C172" s="362">
        <f>C173+C174</f>
        <v>31</v>
      </c>
      <c r="D172" s="362"/>
      <c r="E172" s="362"/>
      <c r="F172" s="362">
        <f>SUM(F173)</f>
        <v>0</v>
      </c>
      <c r="G172" s="251"/>
    </row>
    <row r="173" ht="24.2" customHeight="1" spans="1:7">
      <c r="A173" s="363" t="s">
        <v>238</v>
      </c>
      <c r="B173" s="360">
        <f t="shared" si="2"/>
        <v>23</v>
      </c>
      <c r="C173" s="362">
        <v>23</v>
      </c>
      <c r="D173" s="253"/>
      <c r="E173" s="253"/>
      <c r="F173" s="254"/>
      <c r="G173" s="251"/>
    </row>
    <row r="174" ht="24.2" customHeight="1" spans="1:7">
      <c r="A174" s="363" t="s">
        <v>282</v>
      </c>
      <c r="B174" s="360">
        <f t="shared" si="2"/>
        <v>8</v>
      </c>
      <c r="C174" s="362">
        <v>8</v>
      </c>
      <c r="D174" s="365"/>
      <c r="E174" s="365"/>
      <c r="F174" s="366"/>
      <c r="G174" s="251"/>
    </row>
    <row r="175" ht="24.2" customHeight="1" spans="1:7">
      <c r="A175" s="368" t="s">
        <v>337</v>
      </c>
      <c r="B175" s="360">
        <f t="shared" si="2"/>
        <v>4</v>
      </c>
      <c r="C175" s="369">
        <f>SUM(C176:C177)</f>
        <v>0</v>
      </c>
      <c r="D175" s="370"/>
      <c r="E175" s="370">
        <f>SUM(E176:E177)</f>
        <v>0</v>
      </c>
      <c r="F175" s="370">
        <f>SUM(F176:F177)</f>
        <v>4</v>
      </c>
      <c r="G175" s="251"/>
    </row>
    <row r="176" ht="24.2" customHeight="1" spans="1:7">
      <c r="A176" s="371" t="s">
        <v>338</v>
      </c>
      <c r="B176" s="360">
        <f t="shared" si="2"/>
        <v>0</v>
      </c>
      <c r="C176" s="369"/>
      <c r="D176" s="372"/>
      <c r="E176" s="373"/>
      <c r="F176" s="374"/>
      <c r="G176" s="251"/>
    </row>
    <row r="177" ht="24.2" customHeight="1" spans="1:7">
      <c r="A177" s="371" t="s">
        <v>339</v>
      </c>
      <c r="B177" s="360">
        <f t="shared" si="2"/>
        <v>4</v>
      </c>
      <c r="C177" s="369"/>
      <c r="D177" s="372"/>
      <c r="E177" s="373"/>
      <c r="F177" s="370">
        <v>4</v>
      </c>
      <c r="G177" s="251"/>
    </row>
    <row r="178" ht="24.2" customHeight="1" spans="1:7">
      <c r="A178" s="359" t="s">
        <v>340</v>
      </c>
      <c r="B178" s="360">
        <f t="shared" si="2"/>
        <v>16</v>
      </c>
      <c r="C178" s="362">
        <f>C179+C180</f>
        <v>16</v>
      </c>
      <c r="D178" s="362"/>
      <c r="E178" s="362"/>
      <c r="F178" s="362">
        <f>SUM(F179)</f>
        <v>0</v>
      </c>
      <c r="G178" s="251"/>
    </row>
    <row r="179" ht="24.2" customHeight="1" spans="1:7">
      <c r="A179" s="363" t="s">
        <v>341</v>
      </c>
      <c r="B179" s="360">
        <f t="shared" si="2"/>
        <v>0</v>
      </c>
      <c r="C179" s="362"/>
      <c r="D179" s="253"/>
      <c r="E179" s="253"/>
      <c r="F179" s="253"/>
      <c r="G179" s="251"/>
    </row>
    <row r="180" ht="24.2" customHeight="1" spans="1:7">
      <c r="A180" s="363" t="s">
        <v>342</v>
      </c>
      <c r="B180" s="360">
        <f t="shared" si="2"/>
        <v>16</v>
      </c>
      <c r="C180" s="362">
        <v>16</v>
      </c>
      <c r="D180" s="365"/>
      <c r="E180" s="365"/>
      <c r="F180" s="365"/>
      <c r="G180" s="251"/>
    </row>
    <row r="181" ht="24.2" customHeight="1" spans="1:7">
      <c r="A181" s="359" t="s">
        <v>343</v>
      </c>
      <c r="B181" s="360">
        <f t="shared" si="2"/>
        <v>0</v>
      </c>
      <c r="C181" s="362">
        <f>SUM(C182)</f>
        <v>0</v>
      </c>
      <c r="D181" s="362"/>
      <c r="E181" s="362"/>
      <c r="F181" s="362">
        <f>SUM(F182)</f>
        <v>0</v>
      </c>
      <c r="G181" s="251"/>
    </row>
    <row r="182" ht="24.2" customHeight="1" spans="1:7">
      <c r="A182" s="363" t="s">
        <v>344</v>
      </c>
      <c r="B182" s="360">
        <f t="shared" si="2"/>
        <v>0</v>
      </c>
      <c r="C182" s="362"/>
      <c r="D182" s="253"/>
      <c r="E182" s="253"/>
      <c r="F182" s="254"/>
      <c r="G182" s="251"/>
    </row>
    <row r="183" ht="24.2" customHeight="1" spans="1:7">
      <c r="A183" s="359" t="s">
        <v>345</v>
      </c>
      <c r="B183" s="360">
        <f t="shared" si="2"/>
        <v>0</v>
      </c>
      <c r="C183" s="362">
        <f>SUM(C184)</f>
        <v>0</v>
      </c>
      <c r="D183" s="362"/>
      <c r="E183" s="362"/>
      <c r="F183" s="362">
        <f>SUM(F184)</f>
        <v>0</v>
      </c>
      <c r="G183" s="251"/>
    </row>
    <row r="184" ht="24.2" customHeight="1" spans="1:7">
      <c r="A184" s="363" t="s">
        <v>346</v>
      </c>
      <c r="B184" s="360">
        <f t="shared" si="2"/>
        <v>0</v>
      </c>
      <c r="C184" s="362"/>
      <c r="D184" s="253"/>
      <c r="E184" s="253"/>
      <c r="F184" s="254"/>
      <c r="G184" s="251"/>
    </row>
    <row r="185" ht="24.2" customHeight="1" spans="1:7">
      <c r="A185" s="359" t="s">
        <v>347</v>
      </c>
      <c r="B185" s="360">
        <f>B186+B196+B200+B203+B206</f>
        <v>2202</v>
      </c>
      <c r="C185" s="362">
        <f>C186+C196+C200+C203+C206</f>
        <v>1988</v>
      </c>
      <c r="D185" s="362">
        <f>D186+D196+D200+D203+D206</f>
        <v>0</v>
      </c>
      <c r="E185" s="362">
        <f>E186+E196+E200+E203+E206</f>
        <v>0</v>
      </c>
      <c r="F185" s="362">
        <f>F186+F196+F200+F203+F206</f>
        <v>214</v>
      </c>
      <c r="G185" s="251"/>
    </row>
    <row r="186" ht="24.2" customHeight="1" spans="1:7">
      <c r="A186" s="359" t="s">
        <v>348</v>
      </c>
      <c r="B186" s="360">
        <f>B187+B188+B189+B190+B191+B192+B193+B194+B195</f>
        <v>879</v>
      </c>
      <c r="C186" s="357">
        <f>C187+C188+C189+C190+C191+C192+C193+C194+C195</f>
        <v>672</v>
      </c>
      <c r="D186" s="357">
        <f>D187+D188+D189+D190+D191+D192+D193+D194+D195</f>
        <v>0</v>
      </c>
      <c r="E186" s="357">
        <f>E187+E188+E189+E190+E191+E192+E193+E194+E195</f>
        <v>0</v>
      </c>
      <c r="F186" s="357">
        <f>F187+F188+F189+F190+F191+F192+F193+F194+F195</f>
        <v>207</v>
      </c>
      <c r="G186" s="251"/>
    </row>
    <row r="187" ht="24.2" customHeight="1" spans="1:7">
      <c r="A187" s="363" t="s">
        <v>238</v>
      </c>
      <c r="B187" s="360">
        <f t="shared" si="2"/>
        <v>58</v>
      </c>
      <c r="C187" s="362">
        <v>58</v>
      </c>
      <c r="D187" s="253"/>
      <c r="E187" s="253"/>
      <c r="F187" s="253"/>
      <c r="G187" s="251"/>
    </row>
    <row r="188" ht="24.2" customHeight="1" spans="1:7">
      <c r="A188" s="363" t="s">
        <v>248</v>
      </c>
      <c r="B188" s="360">
        <f t="shared" si="2"/>
        <v>0</v>
      </c>
      <c r="C188" s="362"/>
      <c r="D188" s="253"/>
      <c r="E188" s="253"/>
      <c r="F188" s="254"/>
      <c r="G188" s="251"/>
    </row>
    <row r="189" ht="24.2" customHeight="1" spans="1:7">
      <c r="A189" s="363" t="s">
        <v>349</v>
      </c>
      <c r="B189" s="360">
        <f t="shared" si="2"/>
        <v>52</v>
      </c>
      <c r="C189" s="362">
        <v>52</v>
      </c>
      <c r="D189" s="253"/>
      <c r="E189" s="253"/>
      <c r="F189" s="254"/>
      <c r="G189" s="251"/>
    </row>
    <row r="190" ht="24.2" customHeight="1" spans="1:7">
      <c r="A190" s="363" t="s">
        <v>350</v>
      </c>
      <c r="B190" s="360">
        <f t="shared" si="2"/>
        <v>24</v>
      </c>
      <c r="C190" s="362">
        <v>24</v>
      </c>
      <c r="D190" s="253"/>
      <c r="E190" s="253"/>
      <c r="F190" s="254"/>
      <c r="G190" s="251"/>
    </row>
    <row r="191" ht="24.2" customHeight="1" spans="1:7">
      <c r="A191" s="363" t="s">
        <v>351</v>
      </c>
      <c r="B191" s="360">
        <f t="shared" si="2"/>
        <v>63</v>
      </c>
      <c r="C191" s="362">
        <v>63</v>
      </c>
      <c r="D191" s="253"/>
      <c r="E191" s="253"/>
      <c r="F191" s="254"/>
      <c r="G191" s="251"/>
    </row>
    <row r="192" ht="24.2" customHeight="1" spans="1:7">
      <c r="A192" s="363" t="s">
        <v>352</v>
      </c>
      <c r="B192" s="360">
        <f t="shared" si="2"/>
        <v>188</v>
      </c>
      <c r="C192" s="362">
        <v>173</v>
      </c>
      <c r="D192" s="253"/>
      <c r="E192" s="253"/>
      <c r="F192" s="254">
        <v>15</v>
      </c>
      <c r="G192" s="251"/>
    </row>
    <row r="193" ht="24.2" customHeight="1" spans="1:7">
      <c r="A193" s="363" t="s">
        <v>353</v>
      </c>
      <c r="B193" s="360">
        <f t="shared" si="2"/>
        <v>0</v>
      </c>
      <c r="C193" s="362"/>
      <c r="D193" s="253"/>
      <c r="E193" s="253"/>
      <c r="F193" s="253"/>
      <c r="G193" s="251"/>
    </row>
    <row r="194" ht="24.2" customHeight="1" spans="1:7">
      <c r="A194" s="363" t="s">
        <v>354</v>
      </c>
      <c r="B194" s="360">
        <f t="shared" si="2"/>
        <v>114</v>
      </c>
      <c r="C194" s="362">
        <v>114</v>
      </c>
      <c r="D194" s="253"/>
      <c r="E194" s="253"/>
      <c r="F194" s="254"/>
      <c r="G194" s="251"/>
    </row>
    <row r="195" ht="24.2" customHeight="1" spans="1:7">
      <c r="A195" s="363" t="s">
        <v>355</v>
      </c>
      <c r="B195" s="360">
        <f t="shared" si="2"/>
        <v>380</v>
      </c>
      <c r="C195" s="362">
        <v>188</v>
      </c>
      <c r="D195" s="253"/>
      <c r="E195" s="253"/>
      <c r="F195" s="254">
        <v>192</v>
      </c>
      <c r="G195" s="251"/>
    </row>
    <row r="196" ht="24.2" customHeight="1" spans="1:7">
      <c r="A196" s="359" t="s">
        <v>356</v>
      </c>
      <c r="B196" s="360">
        <f t="shared" si="2"/>
        <v>371</v>
      </c>
      <c r="C196" s="362">
        <f>C197+C198+C199</f>
        <v>370</v>
      </c>
      <c r="D196" s="362">
        <f>SUM(D198:D199)</f>
        <v>0</v>
      </c>
      <c r="E196" s="362">
        <f>SUM(E198:E199)</f>
        <v>0</v>
      </c>
      <c r="F196" s="362">
        <f>SUM(F198:F199)</f>
        <v>1</v>
      </c>
      <c r="G196" s="251"/>
    </row>
    <row r="197" ht="24.2" customHeight="1" spans="1:7">
      <c r="A197" s="363" t="s">
        <v>282</v>
      </c>
      <c r="B197" s="360">
        <f t="shared" si="2"/>
        <v>216</v>
      </c>
      <c r="C197" s="362">
        <v>216</v>
      </c>
      <c r="D197" s="365"/>
      <c r="E197" s="365"/>
      <c r="F197" s="365"/>
      <c r="G197" s="251"/>
    </row>
    <row r="198" ht="24.2" customHeight="1" spans="1:7">
      <c r="A198" s="363" t="s">
        <v>357</v>
      </c>
      <c r="B198" s="360">
        <f t="shared" si="2"/>
        <v>109</v>
      </c>
      <c r="C198" s="362">
        <v>109</v>
      </c>
      <c r="D198" s="253"/>
      <c r="E198" s="253"/>
      <c r="F198" s="254"/>
      <c r="G198" s="251"/>
    </row>
    <row r="199" ht="24.2" customHeight="1" spans="1:7">
      <c r="A199" s="363" t="s">
        <v>358</v>
      </c>
      <c r="B199" s="360">
        <f t="shared" si="2"/>
        <v>46</v>
      </c>
      <c r="C199" s="362">
        <v>45</v>
      </c>
      <c r="D199" s="253"/>
      <c r="E199" s="253"/>
      <c r="F199" s="254">
        <v>1</v>
      </c>
      <c r="G199" s="251"/>
    </row>
    <row r="200" ht="24.2" customHeight="1" spans="1:7">
      <c r="A200" s="359" t="s">
        <v>359</v>
      </c>
      <c r="B200" s="360">
        <f t="shared" si="2"/>
        <v>173</v>
      </c>
      <c r="C200" s="362">
        <f>SUM(C201:C202)</f>
        <v>173</v>
      </c>
      <c r="D200" s="362"/>
      <c r="E200" s="362"/>
      <c r="F200" s="362">
        <f>SUM(F201:F202)</f>
        <v>0</v>
      </c>
      <c r="G200" s="251"/>
    </row>
    <row r="201" ht="24.2" customHeight="1" spans="1:7">
      <c r="A201" s="363" t="s">
        <v>360</v>
      </c>
      <c r="B201" s="360">
        <f t="shared" si="2"/>
        <v>173</v>
      </c>
      <c r="C201" s="362">
        <v>173</v>
      </c>
      <c r="D201" s="253"/>
      <c r="E201" s="253"/>
      <c r="F201" s="254"/>
      <c r="G201" s="251"/>
    </row>
    <row r="202" ht="24.2" customHeight="1" spans="1:7">
      <c r="A202" s="363" t="s">
        <v>361</v>
      </c>
      <c r="B202" s="360">
        <f t="shared" si="2"/>
        <v>0</v>
      </c>
      <c r="C202" s="362"/>
      <c r="D202" s="253"/>
      <c r="E202" s="253"/>
      <c r="F202" s="254"/>
      <c r="G202" s="251"/>
    </row>
    <row r="203" ht="24.2" customHeight="1" spans="1:7">
      <c r="A203" s="359" t="s">
        <v>362</v>
      </c>
      <c r="B203" s="360">
        <f t="shared" si="2"/>
        <v>671</v>
      </c>
      <c r="C203" s="362">
        <f>SUM(C204:C205)</f>
        <v>671</v>
      </c>
      <c r="D203" s="362"/>
      <c r="E203" s="362"/>
      <c r="F203" s="362">
        <f>SUM(F204:F205)</f>
        <v>0</v>
      </c>
      <c r="G203" s="251"/>
    </row>
    <row r="204" ht="24.2" customHeight="1" spans="1:7">
      <c r="A204" s="363" t="s">
        <v>363</v>
      </c>
      <c r="B204" s="360">
        <f t="shared" si="2"/>
        <v>584</v>
      </c>
      <c r="C204" s="362">
        <v>584</v>
      </c>
      <c r="D204" s="253"/>
      <c r="E204" s="253"/>
      <c r="F204" s="254"/>
      <c r="G204" s="251"/>
    </row>
    <row r="205" ht="24.2" customHeight="1" spans="1:7">
      <c r="A205" s="363" t="s">
        <v>364</v>
      </c>
      <c r="B205" s="360">
        <f t="shared" si="2"/>
        <v>87</v>
      </c>
      <c r="C205" s="362">
        <v>87</v>
      </c>
      <c r="D205" s="253"/>
      <c r="E205" s="253"/>
      <c r="F205" s="253"/>
      <c r="G205" s="251"/>
    </row>
    <row r="206" ht="24.2" customHeight="1" spans="1:7">
      <c r="A206" s="359" t="s">
        <v>365</v>
      </c>
      <c r="B206" s="360">
        <f t="shared" si="2"/>
        <v>108</v>
      </c>
      <c r="C206" s="362">
        <f>SUM(C207:C208)</f>
        <v>102</v>
      </c>
      <c r="D206" s="362"/>
      <c r="E206" s="362"/>
      <c r="F206" s="362">
        <f>SUM(F207:F208)</f>
        <v>6</v>
      </c>
      <c r="G206" s="251"/>
    </row>
    <row r="207" ht="24.2" customHeight="1" spans="1:7">
      <c r="A207" s="363" t="s">
        <v>366</v>
      </c>
      <c r="B207" s="360">
        <f t="shared" si="2"/>
        <v>0</v>
      </c>
      <c r="C207" s="362"/>
      <c r="D207" s="253"/>
      <c r="E207" s="253"/>
      <c r="F207" s="254"/>
      <c r="G207" s="251"/>
    </row>
    <row r="208" ht="24.2" customHeight="1" spans="1:7">
      <c r="A208" s="363" t="s">
        <v>367</v>
      </c>
      <c r="B208" s="360">
        <f t="shared" si="2"/>
        <v>108</v>
      </c>
      <c r="C208" s="362">
        <v>102</v>
      </c>
      <c r="D208" s="253"/>
      <c r="E208" s="253"/>
      <c r="F208" s="253">
        <v>6</v>
      </c>
      <c r="G208" s="251"/>
    </row>
    <row r="209" ht="24.2" customHeight="1" spans="1:7">
      <c r="A209" s="359" t="s">
        <v>368</v>
      </c>
      <c r="B209" s="360">
        <f>B210+B218+B224+B230+B235+B243+B249+B255+B262+B264+B267+B270+B273+B276+B279+B283+B288+B291</f>
        <v>60985</v>
      </c>
      <c r="C209" s="357">
        <f>C210+C218+C224+C230+C235+C243+C249+C255+C262+C264+C267+C270+C273+C276+C279+C283+C288+C291</f>
        <v>58954</v>
      </c>
      <c r="D209" s="357">
        <f>D210+D218+D224+D230+D235+D243+D249+D255+D262+D264+D267+D270+D273+D276+D279+D283+D288+D291</f>
        <v>0</v>
      </c>
      <c r="E209" s="357">
        <f>E210+E218+E224+E230+E235+E243+E249+E255+E262+E264+E267+E270+E273+E276+E279+E283+E288+E291</f>
        <v>0</v>
      </c>
      <c r="F209" s="357">
        <f>F210+F218+F224+F230+F235+F243+F249+F255+F262+F264+F267+F270+F273+F276+F279+F283+F288+F291</f>
        <v>2031</v>
      </c>
      <c r="G209" s="251"/>
    </row>
    <row r="210" ht="24.2" customHeight="1" spans="1:7">
      <c r="A210" s="359" t="s">
        <v>369</v>
      </c>
      <c r="B210" s="360">
        <f>B211+B212+B213+B214+B215+B216+B217</f>
        <v>3879</v>
      </c>
      <c r="C210" s="357">
        <f>C211+C212+C213+C214+C215+C216+C217</f>
        <v>3879</v>
      </c>
      <c r="D210" s="362"/>
      <c r="E210" s="362"/>
      <c r="F210" s="362">
        <f>SUM(F211:F217)</f>
        <v>0</v>
      </c>
      <c r="G210" s="251"/>
    </row>
    <row r="211" ht="24.2" customHeight="1" spans="1:7">
      <c r="A211" s="363" t="s">
        <v>238</v>
      </c>
      <c r="B211" s="360">
        <f t="shared" si="2"/>
        <v>74</v>
      </c>
      <c r="C211" s="362">
        <v>74</v>
      </c>
      <c r="D211" s="253"/>
      <c r="E211" s="253"/>
      <c r="F211" s="254"/>
      <c r="G211" s="251"/>
    </row>
    <row r="212" ht="24.2" customHeight="1" spans="1:7">
      <c r="A212" s="363" t="s">
        <v>243</v>
      </c>
      <c r="B212" s="360">
        <f t="shared" si="2"/>
        <v>353</v>
      </c>
      <c r="C212" s="362">
        <v>353</v>
      </c>
      <c r="D212" s="253"/>
      <c r="E212" s="253"/>
      <c r="F212" s="254"/>
      <c r="G212" s="251"/>
    </row>
    <row r="213" ht="24.2" customHeight="1" spans="1:7">
      <c r="A213" s="363" t="s">
        <v>370</v>
      </c>
      <c r="B213" s="360">
        <f t="shared" si="2"/>
        <v>0</v>
      </c>
      <c r="C213" s="362"/>
      <c r="D213" s="253"/>
      <c r="E213" s="253"/>
      <c r="F213" s="253"/>
      <c r="G213" s="251"/>
    </row>
    <row r="214" ht="24.2" customHeight="1" spans="1:7">
      <c r="A214" s="363" t="s">
        <v>371</v>
      </c>
      <c r="B214" s="360">
        <f t="shared" si="2"/>
        <v>1800</v>
      </c>
      <c r="C214" s="362">
        <v>1800</v>
      </c>
      <c r="D214" s="253"/>
      <c r="E214" s="253"/>
      <c r="F214" s="254"/>
      <c r="G214" s="251"/>
    </row>
    <row r="215" ht="24.2" customHeight="1" spans="1:7">
      <c r="A215" s="363" t="s">
        <v>372</v>
      </c>
      <c r="B215" s="360">
        <f t="shared" si="2"/>
        <v>25</v>
      </c>
      <c r="C215" s="362">
        <v>25</v>
      </c>
      <c r="D215" s="253"/>
      <c r="E215" s="253"/>
      <c r="F215" s="254"/>
      <c r="G215" s="251"/>
    </row>
    <row r="216" ht="24.2" customHeight="1" spans="1:7">
      <c r="A216" s="363" t="s">
        <v>373</v>
      </c>
      <c r="B216" s="360">
        <f t="shared" si="2"/>
        <v>0</v>
      </c>
      <c r="C216" s="362"/>
      <c r="D216" s="253"/>
      <c r="E216" s="253"/>
      <c r="F216" s="253"/>
      <c r="G216" s="251"/>
    </row>
    <row r="217" ht="24.2" customHeight="1" spans="1:7">
      <c r="A217" s="363" t="s">
        <v>245</v>
      </c>
      <c r="B217" s="360">
        <f t="shared" si="2"/>
        <v>1627</v>
      </c>
      <c r="C217" s="362">
        <v>1627</v>
      </c>
      <c r="D217" s="253"/>
      <c r="E217" s="253"/>
      <c r="F217" s="253"/>
      <c r="G217" s="251"/>
    </row>
    <row r="218" ht="24.2" customHeight="1" spans="1:7">
      <c r="A218" s="359" t="s">
        <v>374</v>
      </c>
      <c r="B218" s="360">
        <f>B219+B220+B221+B222+B223</f>
        <v>531</v>
      </c>
      <c r="C218" s="362">
        <f>SUM(C219:C223)</f>
        <v>531</v>
      </c>
      <c r="D218" s="362"/>
      <c r="E218" s="362"/>
      <c r="F218" s="362">
        <f>SUM(F219:F223)</f>
        <v>0</v>
      </c>
      <c r="G218" s="251"/>
    </row>
    <row r="219" ht="24.2" customHeight="1" spans="1:7">
      <c r="A219" s="363" t="s">
        <v>238</v>
      </c>
      <c r="B219" s="360">
        <f t="shared" si="2"/>
        <v>61</v>
      </c>
      <c r="C219" s="362">
        <v>61</v>
      </c>
      <c r="D219" s="253"/>
      <c r="E219" s="253"/>
      <c r="F219" s="254"/>
      <c r="G219" s="251"/>
    </row>
    <row r="220" ht="24.2" customHeight="1" spans="1:7">
      <c r="A220" s="363" t="s">
        <v>243</v>
      </c>
      <c r="B220" s="360">
        <f t="shared" si="2"/>
        <v>85</v>
      </c>
      <c r="C220" s="362">
        <v>85</v>
      </c>
      <c r="D220" s="253"/>
      <c r="E220" s="253"/>
      <c r="F220" s="254"/>
      <c r="G220" s="251"/>
    </row>
    <row r="221" ht="24.2" customHeight="1" spans="1:7">
      <c r="A221" s="363" t="s">
        <v>248</v>
      </c>
      <c r="B221" s="360">
        <f t="shared" si="2"/>
        <v>185</v>
      </c>
      <c r="C221" s="362">
        <v>185</v>
      </c>
      <c r="D221" s="253"/>
      <c r="E221" s="253"/>
      <c r="F221" s="254"/>
      <c r="G221" s="251"/>
    </row>
    <row r="222" ht="24.2" customHeight="1" spans="1:7">
      <c r="A222" s="363" t="s">
        <v>375</v>
      </c>
      <c r="B222" s="360">
        <f t="shared" si="2"/>
        <v>37</v>
      </c>
      <c r="C222" s="362">
        <v>37</v>
      </c>
      <c r="D222" s="253"/>
      <c r="E222" s="253"/>
      <c r="F222" s="254"/>
      <c r="G222" s="251"/>
    </row>
    <row r="223" ht="24.2" customHeight="1" spans="1:7">
      <c r="A223" s="363" t="s">
        <v>376</v>
      </c>
      <c r="B223" s="360">
        <f t="shared" si="2"/>
        <v>163</v>
      </c>
      <c r="C223" s="362">
        <v>163</v>
      </c>
      <c r="D223" s="253"/>
      <c r="E223" s="253"/>
      <c r="F223" s="254"/>
      <c r="G223" s="251"/>
    </row>
    <row r="224" ht="24.2" customHeight="1" spans="1:7">
      <c r="A224" s="359" t="s">
        <v>377</v>
      </c>
      <c r="B224" s="360">
        <f>B225+B226+B227+B228+B229</f>
        <v>27283</v>
      </c>
      <c r="C224" s="362">
        <f>SUM(C225:C229)</f>
        <v>27283</v>
      </c>
      <c r="D224" s="362"/>
      <c r="E224" s="362"/>
      <c r="F224" s="362">
        <f>SUM(F225:F229)</f>
        <v>0</v>
      </c>
      <c r="G224" s="251"/>
    </row>
    <row r="225" ht="24.2" customHeight="1" spans="1:7">
      <c r="A225" s="363" t="s">
        <v>378</v>
      </c>
      <c r="B225" s="360">
        <f t="shared" si="2"/>
        <v>1889</v>
      </c>
      <c r="C225" s="362">
        <v>1889</v>
      </c>
      <c r="D225" s="253"/>
      <c r="E225" s="253"/>
      <c r="F225" s="253"/>
      <c r="G225" s="251"/>
    </row>
    <row r="226" ht="24.2" customHeight="1" spans="1:7">
      <c r="A226" s="363" t="s">
        <v>379</v>
      </c>
      <c r="B226" s="360">
        <f t="shared" si="2"/>
        <v>471</v>
      </c>
      <c r="C226" s="362">
        <v>471</v>
      </c>
      <c r="D226" s="253"/>
      <c r="E226" s="253"/>
      <c r="F226" s="254"/>
      <c r="G226" s="251"/>
    </row>
    <row r="227" ht="24.2" customHeight="1" spans="1:7">
      <c r="A227" s="363" t="s">
        <v>380</v>
      </c>
      <c r="B227" s="360">
        <f t="shared" si="2"/>
        <v>6823</v>
      </c>
      <c r="C227" s="362">
        <v>6823</v>
      </c>
      <c r="D227" s="253"/>
      <c r="E227" s="253"/>
      <c r="F227" s="254"/>
      <c r="G227" s="251"/>
    </row>
    <row r="228" ht="24.2" customHeight="1" spans="1:7">
      <c r="A228" s="363" t="s">
        <v>381</v>
      </c>
      <c r="B228" s="360">
        <f t="shared" ref="B228:B292" si="3">C228+D228+E228+F228</f>
        <v>90</v>
      </c>
      <c r="C228" s="362">
        <v>90</v>
      </c>
      <c r="D228" s="253"/>
      <c r="E228" s="253"/>
      <c r="F228" s="254"/>
      <c r="G228" s="251"/>
    </row>
    <row r="229" ht="24.2" customHeight="1" spans="1:7">
      <c r="A229" s="363" t="s">
        <v>382</v>
      </c>
      <c r="B229" s="360">
        <f t="shared" si="3"/>
        <v>18010</v>
      </c>
      <c r="C229" s="362">
        <v>18010</v>
      </c>
      <c r="D229" s="253"/>
      <c r="E229" s="253"/>
      <c r="F229" s="254"/>
      <c r="G229" s="251"/>
    </row>
    <row r="230" ht="24.2" customHeight="1" spans="1:7">
      <c r="A230" s="359" t="s">
        <v>383</v>
      </c>
      <c r="B230" s="360">
        <f>B231+B232+B233+B234</f>
        <v>3628</v>
      </c>
      <c r="C230" s="362">
        <f>SUM(C231:C234)</f>
        <v>3031</v>
      </c>
      <c r="D230" s="364">
        <f>SUM(D231:D234)</f>
        <v>0</v>
      </c>
      <c r="E230" s="364">
        <f>SUM(E231:E234)</f>
        <v>0</v>
      </c>
      <c r="F230" s="364">
        <f>SUM(F231:F234)</f>
        <v>597</v>
      </c>
      <c r="G230" s="251"/>
    </row>
    <row r="231" ht="24.2" customHeight="1" spans="1:7">
      <c r="A231" s="363" t="s">
        <v>384</v>
      </c>
      <c r="B231" s="360">
        <f t="shared" si="3"/>
        <v>12</v>
      </c>
      <c r="C231" s="362">
        <v>12</v>
      </c>
      <c r="D231" s="253"/>
      <c r="E231" s="253"/>
      <c r="F231" s="254"/>
      <c r="G231" s="251"/>
    </row>
    <row r="232" ht="24.2" customHeight="1" spans="1:7">
      <c r="A232" s="363" t="s">
        <v>385</v>
      </c>
      <c r="B232" s="360">
        <f t="shared" si="3"/>
        <v>2997</v>
      </c>
      <c r="C232" s="362">
        <v>2888</v>
      </c>
      <c r="D232" s="253"/>
      <c r="E232" s="253"/>
      <c r="F232" s="254">
        <v>109</v>
      </c>
      <c r="G232" s="251"/>
    </row>
    <row r="233" ht="24.2" customHeight="1" spans="1:7">
      <c r="A233" s="363" t="s">
        <v>386</v>
      </c>
      <c r="B233" s="360">
        <f t="shared" si="3"/>
        <v>131</v>
      </c>
      <c r="C233" s="362">
        <v>131</v>
      </c>
      <c r="D233" s="253"/>
      <c r="E233" s="253"/>
      <c r="F233" s="253"/>
      <c r="G233" s="251"/>
    </row>
    <row r="234" ht="24.2" customHeight="1" spans="1:7">
      <c r="A234" s="363" t="s">
        <v>387</v>
      </c>
      <c r="B234" s="360">
        <f t="shared" si="3"/>
        <v>488</v>
      </c>
      <c r="C234" s="362"/>
      <c r="D234" s="365"/>
      <c r="E234" s="365"/>
      <c r="F234" s="365">
        <v>488</v>
      </c>
      <c r="G234" s="251"/>
    </row>
    <row r="235" ht="24.2" customHeight="1" spans="1:7">
      <c r="A235" s="359" t="s">
        <v>388</v>
      </c>
      <c r="B235" s="360">
        <f>B236+B237+B238+B239+B240+B241+B242</f>
        <v>1784</v>
      </c>
      <c r="C235" s="362">
        <f>SUM(C236:C242)</f>
        <v>1709</v>
      </c>
      <c r="D235" s="362"/>
      <c r="E235" s="362"/>
      <c r="F235" s="362">
        <f>SUM(F236:F242)</f>
        <v>75</v>
      </c>
      <c r="G235" s="251"/>
    </row>
    <row r="236" ht="24.2" customHeight="1" spans="1:7">
      <c r="A236" s="363" t="s">
        <v>389</v>
      </c>
      <c r="B236" s="360">
        <f t="shared" si="3"/>
        <v>78</v>
      </c>
      <c r="C236" s="362">
        <v>78</v>
      </c>
      <c r="D236" s="253"/>
      <c r="E236" s="253"/>
      <c r="F236" s="254"/>
      <c r="G236" s="251"/>
    </row>
    <row r="237" ht="24.2" customHeight="1" spans="1:7">
      <c r="A237" s="363" t="s">
        <v>390</v>
      </c>
      <c r="B237" s="360">
        <f t="shared" si="3"/>
        <v>438</v>
      </c>
      <c r="C237" s="362">
        <v>438</v>
      </c>
      <c r="D237" s="253"/>
      <c r="E237" s="253"/>
      <c r="F237" s="254"/>
      <c r="G237" s="251"/>
    </row>
    <row r="238" ht="24.2" customHeight="1" spans="1:7">
      <c r="A238" s="363" t="s">
        <v>391</v>
      </c>
      <c r="B238" s="360">
        <f t="shared" si="3"/>
        <v>236</v>
      </c>
      <c r="C238" s="362">
        <v>236</v>
      </c>
      <c r="D238" s="253"/>
      <c r="E238" s="253"/>
      <c r="F238" s="254"/>
      <c r="G238" s="251"/>
    </row>
    <row r="239" ht="24.2" customHeight="1" spans="1:7">
      <c r="A239" s="363" t="s">
        <v>392</v>
      </c>
      <c r="B239" s="360">
        <f t="shared" si="3"/>
        <v>293</v>
      </c>
      <c r="C239" s="362">
        <v>278</v>
      </c>
      <c r="D239" s="253"/>
      <c r="E239" s="253"/>
      <c r="F239" s="254">
        <v>15</v>
      </c>
      <c r="G239" s="251"/>
    </row>
    <row r="240" ht="24.2" customHeight="1" spans="1:7">
      <c r="A240" s="363" t="s">
        <v>393</v>
      </c>
      <c r="B240" s="360">
        <f t="shared" si="3"/>
        <v>26</v>
      </c>
      <c r="C240" s="362">
        <v>26</v>
      </c>
      <c r="D240" s="253"/>
      <c r="E240" s="253"/>
      <c r="F240" s="254"/>
      <c r="G240" s="251"/>
    </row>
    <row r="241" ht="24.2" customHeight="1" spans="1:7">
      <c r="A241" s="363" t="s">
        <v>394</v>
      </c>
      <c r="B241" s="360">
        <f t="shared" si="3"/>
        <v>33</v>
      </c>
      <c r="C241" s="362">
        <v>33</v>
      </c>
      <c r="D241" s="253"/>
      <c r="E241" s="253"/>
      <c r="F241" s="254"/>
      <c r="G241" s="251"/>
    </row>
    <row r="242" ht="24.2" customHeight="1" spans="1:7">
      <c r="A242" s="363" t="s">
        <v>395</v>
      </c>
      <c r="B242" s="360">
        <f t="shared" si="3"/>
        <v>680</v>
      </c>
      <c r="C242" s="362">
        <v>620</v>
      </c>
      <c r="D242" s="253"/>
      <c r="E242" s="253"/>
      <c r="F242" s="254">
        <v>60</v>
      </c>
      <c r="G242" s="251"/>
    </row>
    <row r="243" ht="24.2" customHeight="1" spans="1:7">
      <c r="A243" s="359" t="s">
        <v>396</v>
      </c>
      <c r="B243" s="360">
        <f t="shared" si="3"/>
        <v>745</v>
      </c>
      <c r="C243" s="362">
        <f>SUM(C244:C248)</f>
        <v>587</v>
      </c>
      <c r="D243" s="362"/>
      <c r="E243" s="362"/>
      <c r="F243" s="362">
        <f>SUM(F244:F248)</f>
        <v>158</v>
      </c>
      <c r="G243" s="251"/>
    </row>
    <row r="244" ht="24.2" customHeight="1" spans="1:7">
      <c r="A244" s="363" t="s">
        <v>397</v>
      </c>
      <c r="B244" s="360">
        <f t="shared" si="3"/>
        <v>526</v>
      </c>
      <c r="C244" s="362">
        <v>526</v>
      </c>
      <c r="D244" s="253"/>
      <c r="E244" s="253"/>
      <c r="F244" s="254"/>
      <c r="G244" s="251"/>
    </row>
    <row r="245" ht="24.2" customHeight="1" spans="1:7">
      <c r="A245" s="363" t="s">
        <v>398</v>
      </c>
      <c r="B245" s="360">
        <f t="shared" si="3"/>
        <v>111</v>
      </c>
      <c r="C245" s="362">
        <v>38</v>
      </c>
      <c r="D245" s="253"/>
      <c r="E245" s="253"/>
      <c r="F245" s="253">
        <v>73</v>
      </c>
      <c r="G245" s="251"/>
    </row>
    <row r="246" ht="24.2" customHeight="1" spans="1:7">
      <c r="A246" s="363" t="s">
        <v>399</v>
      </c>
      <c r="B246" s="360">
        <f t="shared" si="3"/>
        <v>1</v>
      </c>
      <c r="C246" s="362">
        <v>1</v>
      </c>
      <c r="D246" s="253"/>
      <c r="E246" s="253"/>
      <c r="F246" s="254"/>
      <c r="G246" s="251"/>
    </row>
    <row r="247" ht="24.2" customHeight="1" spans="1:7">
      <c r="A247" s="363" t="s">
        <v>400</v>
      </c>
      <c r="B247" s="360">
        <f t="shared" si="3"/>
        <v>88</v>
      </c>
      <c r="C247" s="362">
        <v>3</v>
      </c>
      <c r="D247" s="253"/>
      <c r="E247" s="253"/>
      <c r="F247" s="254">
        <v>85</v>
      </c>
      <c r="G247" s="251"/>
    </row>
    <row r="248" ht="24.2" customHeight="1" spans="1:7">
      <c r="A248" s="363" t="s">
        <v>401</v>
      </c>
      <c r="B248" s="360">
        <f t="shared" si="3"/>
        <v>19</v>
      </c>
      <c r="C248" s="362">
        <v>19</v>
      </c>
      <c r="D248" s="253"/>
      <c r="E248" s="253"/>
      <c r="F248" s="254"/>
      <c r="G248" s="251"/>
    </row>
    <row r="249" ht="24.2" customHeight="1" spans="1:7">
      <c r="A249" s="359" t="s">
        <v>402</v>
      </c>
      <c r="B249" s="360">
        <f t="shared" si="3"/>
        <v>1962</v>
      </c>
      <c r="C249" s="362">
        <f>SUM(C250:C254)</f>
        <v>1857</v>
      </c>
      <c r="D249" s="362"/>
      <c r="E249" s="362"/>
      <c r="F249" s="362">
        <f>SUM(F250:F254)</f>
        <v>105</v>
      </c>
      <c r="G249" s="251"/>
    </row>
    <row r="250" ht="24.2" customHeight="1" spans="1:7">
      <c r="A250" s="363" t="s">
        <v>403</v>
      </c>
      <c r="B250" s="360">
        <f t="shared" si="3"/>
        <v>1118</v>
      </c>
      <c r="C250" s="362">
        <v>1118</v>
      </c>
      <c r="D250" s="253"/>
      <c r="E250" s="253"/>
      <c r="F250" s="253"/>
      <c r="G250" s="251"/>
    </row>
    <row r="251" ht="24.2" customHeight="1" spans="1:7">
      <c r="A251" s="363" t="s">
        <v>404</v>
      </c>
      <c r="B251" s="360">
        <f t="shared" si="3"/>
        <v>669</v>
      </c>
      <c r="C251" s="362">
        <v>615</v>
      </c>
      <c r="D251" s="253"/>
      <c r="E251" s="253"/>
      <c r="F251" s="254">
        <v>54</v>
      </c>
      <c r="G251" s="251"/>
    </row>
    <row r="252" ht="24.2" customHeight="1" spans="1:7">
      <c r="A252" s="363" t="s">
        <v>405</v>
      </c>
      <c r="B252" s="360">
        <f t="shared" si="3"/>
        <v>21</v>
      </c>
      <c r="C252" s="362"/>
      <c r="D252" s="253"/>
      <c r="E252" s="253"/>
      <c r="F252" s="254">
        <v>21</v>
      </c>
      <c r="G252" s="251"/>
    </row>
    <row r="253" ht="24.2" customHeight="1" spans="1:7">
      <c r="A253" s="363" t="s">
        <v>406</v>
      </c>
      <c r="B253" s="360">
        <f t="shared" si="3"/>
        <v>151</v>
      </c>
      <c r="C253" s="362">
        <v>121</v>
      </c>
      <c r="D253" s="253"/>
      <c r="E253" s="253"/>
      <c r="F253" s="254">
        <v>30</v>
      </c>
      <c r="G253" s="251"/>
    </row>
    <row r="254" ht="24.2" customHeight="1" spans="1:7">
      <c r="A254" s="363" t="s">
        <v>407</v>
      </c>
      <c r="B254" s="360">
        <f t="shared" si="3"/>
        <v>3</v>
      </c>
      <c r="C254" s="362">
        <v>3</v>
      </c>
      <c r="D254" s="253"/>
      <c r="E254" s="253"/>
      <c r="F254" s="254"/>
      <c r="G254" s="251"/>
    </row>
    <row r="255" ht="24.2" customHeight="1" spans="1:7">
      <c r="A255" s="359" t="s">
        <v>408</v>
      </c>
      <c r="B255" s="360">
        <f t="shared" si="3"/>
        <v>1318</v>
      </c>
      <c r="C255" s="362">
        <f>SUM(C256:C261)</f>
        <v>1255</v>
      </c>
      <c r="D255" s="362"/>
      <c r="E255" s="362"/>
      <c r="F255" s="362">
        <f>SUM(F256:F261)</f>
        <v>63</v>
      </c>
      <c r="G255" s="251"/>
    </row>
    <row r="256" ht="24.2" customHeight="1" spans="1:7">
      <c r="A256" s="363" t="s">
        <v>238</v>
      </c>
      <c r="B256" s="360">
        <f t="shared" si="3"/>
        <v>42</v>
      </c>
      <c r="C256" s="362">
        <v>42</v>
      </c>
      <c r="D256" s="253"/>
      <c r="E256" s="253"/>
      <c r="F256" s="253"/>
      <c r="G256" s="251"/>
    </row>
    <row r="257" ht="24.2" customHeight="1" spans="1:7">
      <c r="A257" s="363" t="s">
        <v>248</v>
      </c>
      <c r="B257" s="360">
        <f t="shared" si="3"/>
        <v>106</v>
      </c>
      <c r="C257" s="362">
        <v>106</v>
      </c>
      <c r="D257" s="253"/>
      <c r="E257" s="253"/>
      <c r="F257" s="254"/>
      <c r="G257" s="251"/>
    </row>
    <row r="258" ht="24.2" customHeight="1" spans="1:7">
      <c r="A258" s="363" t="s">
        <v>409</v>
      </c>
      <c r="B258" s="360">
        <f t="shared" si="3"/>
        <v>89</v>
      </c>
      <c r="C258" s="362">
        <v>45</v>
      </c>
      <c r="D258" s="253"/>
      <c r="E258" s="253"/>
      <c r="F258" s="254">
        <v>44</v>
      </c>
      <c r="G258" s="251"/>
    </row>
    <row r="259" ht="24.2" customHeight="1" spans="1:7">
      <c r="A259" s="363" t="s">
        <v>410</v>
      </c>
      <c r="B259" s="360">
        <f t="shared" si="3"/>
        <v>0</v>
      </c>
      <c r="C259" s="362"/>
      <c r="D259" s="253"/>
      <c r="E259" s="253"/>
      <c r="F259" s="254"/>
      <c r="G259" s="251"/>
    </row>
    <row r="260" ht="24.2" customHeight="1" spans="1:7">
      <c r="A260" s="363" t="s">
        <v>411</v>
      </c>
      <c r="B260" s="360">
        <f t="shared" si="3"/>
        <v>1024</v>
      </c>
      <c r="C260" s="362">
        <v>1005</v>
      </c>
      <c r="D260" s="253"/>
      <c r="E260" s="253"/>
      <c r="F260" s="254">
        <v>19</v>
      </c>
      <c r="G260" s="251"/>
    </row>
    <row r="261" ht="24.2" customHeight="1" spans="1:7">
      <c r="A261" s="363" t="s">
        <v>412</v>
      </c>
      <c r="B261" s="360">
        <f t="shared" si="3"/>
        <v>57</v>
      </c>
      <c r="C261" s="362">
        <v>57</v>
      </c>
      <c r="D261" s="253"/>
      <c r="E261" s="253"/>
      <c r="F261" s="254"/>
      <c r="G261" s="251"/>
    </row>
    <row r="262" ht="24.2" customHeight="1" spans="1:7">
      <c r="A262" s="359" t="s">
        <v>413</v>
      </c>
      <c r="B262" s="360">
        <f t="shared" si="3"/>
        <v>19</v>
      </c>
      <c r="C262" s="362">
        <f>SUM(C263)</f>
        <v>19</v>
      </c>
      <c r="D262" s="362"/>
      <c r="E262" s="362"/>
      <c r="F262" s="362">
        <f>SUM(F263)</f>
        <v>0</v>
      </c>
      <c r="G262" s="251"/>
    </row>
    <row r="263" ht="24.2" customHeight="1" spans="1:7">
      <c r="A263" s="363" t="s">
        <v>245</v>
      </c>
      <c r="B263" s="360">
        <f t="shared" si="3"/>
        <v>19</v>
      </c>
      <c r="C263" s="362">
        <v>19</v>
      </c>
      <c r="D263" s="253"/>
      <c r="E263" s="253"/>
      <c r="F263" s="254"/>
      <c r="G263" s="251"/>
    </row>
    <row r="264" ht="24.2" customHeight="1" spans="1:7">
      <c r="A264" s="359" t="s">
        <v>414</v>
      </c>
      <c r="B264" s="360">
        <f t="shared" si="3"/>
        <v>6564</v>
      </c>
      <c r="C264" s="362">
        <f>SUM(C265:C266)</f>
        <v>5700</v>
      </c>
      <c r="D264" s="362"/>
      <c r="E264" s="362"/>
      <c r="F264" s="362">
        <f>SUM(F265:F266)</f>
        <v>864</v>
      </c>
      <c r="G264" s="251"/>
    </row>
    <row r="265" ht="24.2" customHeight="1" spans="1:7">
      <c r="A265" s="363" t="s">
        <v>415</v>
      </c>
      <c r="B265" s="360">
        <f t="shared" si="3"/>
        <v>1123</v>
      </c>
      <c r="C265" s="362">
        <v>259</v>
      </c>
      <c r="D265" s="253"/>
      <c r="E265" s="253"/>
      <c r="F265" s="254">
        <v>864</v>
      </c>
      <c r="G265" s="251"/>
    </row>
    <row r="266" ht="24.2" customHeight="1" spans="1:7">
      <c r="A266" s="363" t="s">
        <v>416</v>
      </c>
      <c r="B266" s="360">
        <f t="shared" si="3"/>
        <v>5441</v>
      </c>
      <c r="C266" s="362">
        <v>5441</v>
      </c>
      <c r="D266" s="253"/>
      <c r="E266" s="253"/>
      <c r="F266" s="254"/>
      <c r="G266" s="251"/>
    </row>
    <row r="267" ht="24.2" customHeight="1" spans="1:7">
      <c r="A267" s="359" t="s">
        <v>417</v>
      </c>
      <c r="B267" s="360">
        <f t="shared" si="3"/>
        <v>681</v>
      </c>
      <c r="C267" s="362">
        <f>SUM(C268:C269)</f>
        <v>556</v>
      </c>
      <c r="D267" s="362"/>
      <c r="E267" s="362"/>
      <c r="F267" s="362">
        <f>SUM(F268:F269)</f>
        <v>125</v>
      </c>
      <c r="G267" s="251"/>
    </row>
    <row r="268" ht="24.2" customHeight="1" spans="1:7">
      <c r="A268" s="363" t="s">
        <v>418</v>
      </c>
      <c r="B268" s="360">
        <f t="shared" si="3"/>
        <v>657</v>
      </c>
      <c r="C268" s="362">
        <v>532</v>
      </c>
      <c r="D268" s="253"/>
      <c r="E268" s="253"/>
      <c r="F268" s="253">
        <v>125</v>
      </c>
      <c r="G268" s="251"/>
    </row>
    <row r="269" ht="24.2" customHeight="1" spans="1:7">
      <c r="A269" s="363" t="s">
        <v>419</v>
      </c>
      <c r="B269" s="360">
        <f t="shared" si="3"/>
        <v>24</v>
      </c>
      <c r="C269" s="362">
        <v>24</v>
      </c>
      <c r="D269" s="253"/>
      <c r="E269" s="253"/>
      <c r="F269" s="254"/>
      <c r="G269" s="251"/>
    </row>
    <row r="270" ht="24.2" customHeight="1" spans="1:7">
      <c r="A270" s="359" t="s">
        <v>420</v>
      </c>
      <c r="B270" s="360">
        <f t="shared" si="3"/>
        <v>1584</v>
      </c>
      <c r="C270" s="362">
        <f>SUM(C271:C272)</f>
        <v>1540</v>
      </c>
      <c r="D270" s="362"/>
      <c r="E270" s="362"/>
      <c r="F270" s="362">
        <f>SUM(F271:F272)</f>
        <v>44</v>
      </c>
      <c r="G270" s="251"/>
    </row>
    <row r="271" ht="24.2" customHeight="1" spans="1:7">
      <c r="A271" s="363" t="s">
        <v>421</v>
      </c>
      <c r="B271" s="360">
        <f t="shared" si="3"/>
        <v>34</v>
      </c>
      <c r="C271" s="362">
        <v>25</v>
      </c>
      <c r="D271" s="253"/>
      <c r="E271" s="253"/>
      <c r="F271" s="254">
        <v>9</v>
      </c>
      <c r="G271" s="251"/>
    </row>
    <row r="272" ht="24.2" customHeight="1" spans="1:7">
      <c r="A272" s="363" t="s">
        <v>422</v>
      </c>
      <c r="B272" s="360">
        <f t="shared" si="3"/>
        <v>1550</v>
      </c>
      <c r="C272" s="362">
        <v>1515</v>
      </c>
      <c r="D272" s="253"/>
      <c r="E272" s="253"/>
      <c r="F272" s="254">
        <v>35</v>
      </c>
      <c r="G272" s="251"/>
    </row>
    <row r="273" ht="24.2" customHeight="1" spans="1:7">
      <c r="A273" s="359" t="s">
        <v>423</v>
      </c>
      <c r="B273" s="360">
        <f t="shared" si="3"/>
        <v>50</v>
      </c>
      <c r="C273" s="362">
        <f>SUM(C274:C275)</f>
        <v>50</v>
      </c>
      <c r="D273" s="362"/>
      <c r="E273" s="362"/>
      <c r="F273" s="362">
        <f>SUM(F274:F275)</f>
        <v>0</v>
      </c>
      <c r="G273" s="251"/>
    </row>
    <row r="274" ht="24.2" customHeight="1" spans="1:7">
      <c r="A274" s="363" t="s">
        <v>424</v>
      </c>
      <c r="B274" s="360">
        <f t="shared" si="3"/>
        <v>50</v>
      </c>
      <c r="C274" s="362">
        <v>50</v>
      </c>
      <c r="D274" s="253"/>
      <c r="E274" s="253"/>
      <c r="F274" s="254"/>
      <c r="G274" s="251"/>
    </row>
    <row r="275" ht="24.2" customHeight="1" spans="1:7">
      <c r="A275" s="363" t="s">
        <v>425</v>
      </c>
      <c r="B275" s="360">
        <f t="shared" si="3"/>
        <v>0</v>
      </c>
      <c r="C275" s="362"/>
      <c r="D275" s="253"/>
      <c r="E275" s="253"/>
      <c r="F275" s="254"/>
      <c r="G275" s="251"/>
    </row>
    <row r="276" ht="24.2" customHeight="1" spans="1:7">
      <c r="A276" s="359" t="s">
        <v>426</v>
      </c>
      <c r="B276" s="360">
        <f t="shared" si="3"/>
        <v>7495</v>
      </c>
      <c r="C276" s="362">
        <f>SUM(C277:C278)</f>
        <v>7495</v>
      </c>
      <c r="D276" s="362"/>
      <c r="E276" s="362"/>
      <c r="F276" s="362">
        <f>SUM(F277:F278)</f>
        <v>0</v>
      </c>
      <c r="G276" s="251"/>
    </row>
    <row r="277" ht="24.2" customHeight="1" spans="1:7">
      <c r="A277" s="363" t="s">
        <v>427</v>
      </c>
      <c r="B277" s="360">
        <f t="shared" si="3"/>
        <v>718</v>
      </c>
      <c r="C277" s="362">
        <v>718</v>
      </c>
      <c r="D277" s="253"/>
      <c r="E277" s="253"/>
      <c r="F277" s="254"/>
      <c r="G277" s="251"/>
    </row>
    <row r="278" ht="24.2" customHeight="1" spans="1:7">
      <c r="A278" s="363" t="s">
        <v>428</v>
      </c>
      <c r="B278" s="360">
        <f t="shared" si="3"/>
        <v>6777</v>
      </c>
      <c r="C278" s="362">
        <v>6777</v>
      </c>
      <c r="D278" s="253"/>
      <c r="E278" s="253"/>
      <c r="F278" s="254"/>
      <c r="G278" s="251"/>
    </row>
    <row r="279" ht="24.2" customHeight="1" spans="1:7">
      <c r="A279" s="359" t="s">
        <v>429</v>
      </c>
      <c r="B279" s="360">
        <f t="shared" si="3"/>
        <v>551</v>
      </c>
      <c r="C279" s="362">
        <f>SUM(C280:C282)</f>
        <v>551</v>
      </c>
      <c r="D279" s="362"/>
      <c r="E279" s="362"/>
      <c r="F279" s="362">
        <f>SUM(F280:F282)</f>
        <v>0</v>
      </c>
      <c r="G279" s="251"/>
    </row>
    <row r="280" ht="24.2" customHeight="1" spans="1:7">
      <c r="A280" s="363" t="s">
        <v>430</v>
      </c>
      <c r="B280" s="360">
        <f t="shared" si="3"/>
        <v>0</v>
      </c>
      <c r="C280" s="362"/>
      <c r="D280" s="253"/>
      <c r="E280" s="253"/>
      <c r="F280" s="254"/>
      <c r="G280" s="251"/>
    </row>
    <row r="281" ht="24.2" customHeight="1" spans="1:7">
      <c r="A281" s="363" t="s">
        <v>431</v>
      </c>
      <c r="B281" s="360">
        <f t="shared" si="3"/>
        <v>0</v>
      </c>
      <c r="C281" s="362"/>
      <c r="D281" s="253"/>
      <c r="E281" s="253"/>
      <c r="F281" s="254"/>
      <c r="G281" s="251"/>
    </row>
    <row r="282" ht="24.2" customHeight="1" spans="1:7">
      <c r="A282" s="363" t="s">
        <v>432</v>
      </c>
      <c r="B282" s="360">
        <f t="shared" si="3"/>
        <v>551</v>
      </c>
      <c r="C282" s="362">
        <v>551</v>
      </c>
      <c r="D282" s="253"/>
      <c r="E282" s="253"/>
      <c r="F282" s="254"/>
      <c r="G282" s="251"/>
    </row>
    <row r="283" ht="24.2" customHeight="1" spans="1:7">
      <c r="A283" s="359" t="s">
        <v>433</v>
      </c>
      <c r="B283" s="360">
        <f t="shared" si="3"/>
        <v>328</v>
      </c>
      <c r="C283" s="362">
        <f>SUM(C284:C287)</f>
        <v>328</v>
      </c>
      <c r="D283" s="362"/>
      <c r="E283" s="362"/>
      <c r="F283" s="362">
        <f>SUM(F284:F287)</f>
        <v>0</v>
      </c>
      <c r="G283" s="251"/>
    </row>
    <row r="284" ht="24.2" customHeight="1" spans="1:7">
      <c r="A284" s="363" t="s">
        <v>238</v>
      </c>
      <c r="B284" s="360">
        <f t="shared" si="3"/>
        <v>63</v>
      </c>
      <c r="C284" s="362">
        <v>63</v>
      </c>
      <c r="D284" s="253"/>
      <c r="E284" s="253"/>
      <c r="F284" s="253"/>
      <c r="G284" s="251"/>
    </row>
    <row r="285" ht="24.2" customHeight="1" spans="1:7">
      <c r="A285" s="363" t="s">
        <v>243</v>
      </c>
      <c r="B285" s="360">
        <f t="shared" si="3"/>
        <v>52</v>
      </c>
      <c r="C285" s="362">
        <v>52</v>
      </c>
      <c r="D285" s="253"/>
      <c r="E285" s="253"/>
      <c r="F285" s="254"/>
      <c r="G285" s="251"/>
    </row>
    <row r="286" ht="24.2" customHeight="1" spans="1:7">
      <c r="A286" s="363" t="s">
        <v>434</v>
      </c>
      <c r="B286" s="360">
        <f t="shared" si="3"/>
        <v>136</v>
      </c>
      <c r="C286" s="362">
        <v>136</v>
      </c>
      <c r="D286" s="253"/>
      <c r="E286" s="253"/>
      <c r="F286" s="254"/>
      <c r="G286" s="251"/>
    </row>
    <row r="287" ht="24.2" customHeight="1" spans="1:7">
      <c r="A287" s="363" t="s">
        <v>245</v>
      </c>
      <c r="B287" s="360">
        <f t="shared" si="3"/>
        <v>77</v>
      </c>
      <c r="C287" s="362">
        <v>77</v>
      </c>
      <c r="D287" s="253"/>
      <c r="E287" s="253"/>
      <c r="F287" s="253"/>
      <c r="G287" s="251"/>
    </row>
    <row r="288" ht="24.2" customHeight="1" spans="1:7">
      <c r="A288" s="359" t="s">
        <v>435</v>
      </c>
      <c r="B288" s="360">
        <f t="shared" si="3"/>
        <v>271</v>
      </c>
      <c r="C288" s="362">
        <f>SUM(C289+C290)</f>
        <v>271</v>
      </c>
      <c r="D288" s="362"/>
      <c r="E288" s="362"/>
      <c r="F288" s="362">
        <f>SUM(F289+F290)</f>
        <v>0</v>
      </c>
      <c r="G288" s="251"/>
    </row>
    <row r="289" ht="24.2" customHeight="1" spans="1:7">
      <c r="A289" s="363" t="s">
        <v>436</v>
      </c>
      <c r="B289" s="360">
        <f t="shared" si="3"/>
        <v>71</v>
      </c>
      <c r="C289" s="362">
        <v>71</v>
      </c>
      <c r="D289" s="253"/>
      <c r="E289" s="253"/>
      <c r="F289" s="254"/>
      <c r="G289" s="251"/>
    </row>
    <row r="290" ht="24.2" customHeight="1" spans="1:7">
      <c r="A290" s="363" t="s">
        <v>437</v>
      </c>
      <c r="B290" s="360">
        <f t="shared" si="3"/>
        <v>200</v>
      </c>
      <c r="C290" s="362">
        <v>200</v>
      </c>
      <c r="D290" s="253"/>
      <c r="E290" s="253"/>
      <c r="F290" s="254"/>
      <c r="G290" s="251"/>
    </row>
    <row r="291" ht="24.2" customHeight="1" spans="1:7">
      <c r="A291" s="359" t="s">
        <v>438</v>
      </c>
      <c r="B291" s="360">
        <f t="shared" si="3"/>
        <v>2312</v>
      </c>
      <c r="C291" s="362">
        <f>SUM(C292)</f>
        <v>2312</v>
      </c>
      <c r="D291" s="362"/>
      <c r="E291" s="362"/>
      <c r="F291" s="362">
        <f>SUM(F292)</f>
        <v>0</v>
      </c>
      <c r="G291" s="251"/>
    </row>
    <row r="292" ht="24.2" customHeight="1" spans="1:7">
      <c r="A292" s="363" t="s">
        <v>439</v>
      </c>
      <c r="B292" s="360">
        <f t="shared" si="3"/>
        <v>2312</v>
      </c>
      <c r="C292" s="362">
        <v>2312</v>
      </c>
      <c r="D292" s="253"/>
      <c r="E292" s="253"/>
      <c r="F292" s="254"/>
      <c r="G292" s="251"/>
    </row>
    <row r="293" ht="24.2" customHeight="1" spans="1:7">
      <c r="A293" s="359" t="s">
        <v>440</v>
      </c>
      <c r="B293" s="360">
        <f>B294+B298+B302+B305+B311+B315+B319+B322+B325+B327+B332+B334</f>
        <v>11119</v>
      </c>
      <c r="C293" s="362">
        <f>C294+C298+C302+C305+C311+C315+C319+C322+C325+C327+C332+C334</f>
        <v>10408</v>
      </c>
      <c r="D293" s="362">
        <f>D294+D298+D302+D305+D311+D315+D319+D322+D325+D327+D332+D334</f>
        <v>132</v>
      </c>
      <c r="E293" s="362">
        <f>E294+E298+E302+E305+E311+E315+E319+E322+E325+E327+E332+E334</f>
        <v>0</v>
      </c>
      <c r="F293" s="362">
        <f>F294+F298+F302+F305+F311+F315+F319+F322+F325+F327+F332+F334</f>
        <v>579</v>
      </c>
      <c r="G293" s="251"/>
    </row>
    <row r="294" ht="24.2" customHeight="1" spans="1:7">
      <c r="A294" s="359" t="s">
        <v>441</v>
      </c>
      <c r="B294" s="360">
        <f>B295+B296+B297</f>
        <v>498</v>
      </c>
      <c r="C294" s="362">
        <f>SUM(C295:C297)</f>
        <v>488</v>
      </c>
      <c r="D294" s="362"/>
      <c r="E294" s="362"/>
      <c r="F294" s="362">
        <f>SUM(F295:F297)</f>
        <v>10</v>
      </c>
      <c r="G294" s="251"/>
    </row>
    <row r="295" ht="24.2" customHeight="1" spans="1:7">
      <c r="A295" s="363" t="s">
        <v>238</v>
      </c>
      <c r="B295" s="360">
        <f t="shared" ref="B295:B360" si="4">C295+D295+E295+F295</f>
        <v>102</v>
      </c>
      <c r="C295" s="362">
        <v>102</v>
      </c>
      <c r="D295" s="253"/>
      <c r="E295" s="253"/>
      <c r="F295" s="254"/>
      <c r="G295" s="251"/>
    </row>
    <row r="296" ht="24.2" customHeight="1" spans="1:7">
      <c r="A296" s="363" t="s">
        <v>243</v>
      </c>
      <c r="B296" s="360">
        <f t="shared" si="4"/>
        <v>6</v>
      </c>
      <c r="C296" s="362"/>
      <c r="D296" s="253"/>
      <c r="E296" s="253"/>
      <c r="F296" s="253">
        <v>6</v>
      </c>
      <c r="G296" s="251"/>
    </row>
    <row r="297" ht="24.2" customHeight="1" spans="1:7">
      <c r="A297" s="363" t="s">
        <v>442</v>
      </c>
      <c r="B297" s="360">
        <f t="shared" si="4"/>
        <v>390</v>
      </c>
      <c r="C297" s="362">
        <v>386</v>
      </c>
      <c r="D297" s="253"/>
      <c r="E297" s="253"/>
      <c r="F297" s="254">
        <v>4</v>
      </c>
      <c r="G297" s="251"/>
    </row>
    <row r="298" ht="24.2" customHeight="1" spans="1:7">
      <c r="A298" s="359" t="s">
        <v>443</v>
      </c>
      <c r="B298" s="360">
        <f>B299+B300+B301</f>
        <v>1861</v>
      </c>
      <c r="C298" s="362">
        <f>SUM(C299:C301)</f>
        <v>1858</v>
      </c>
      <c r="D298" s="364">
        <f>SUM(D299:D301)</f>
        <v>0</v>
      </c>
      <c r="E298" s="364">
        <f>SUM(E299:E301)</f>
        <v>0</v>
      </c>
      <c r="F298" s="364">
        <f>SUM(F299:F301)</f>
        <v>3</v>
      </c>
      <c r="G298" s="251"/>
    </row>
    <row r="299" ht="24.2" customHeight="1" spans="1:7">
      <c r="A299" s="363" t="s">
        <v>444</v>
      </c>
      <c r="B299" s="360">
        <f t="shared" si="4"/>
        <v>705</v>
      </c>
      <c r="C299" s="362">
        <v>704</v>
      </c>
      <c r="D299" s="253"/>
      <c r="E299" s="253"/>
      <c r="F299" s="254">
        <v>1</v>
      </c>
      <c r="G299" s="251"/>
    </row>
    <row r="300" ht="24.2" customHeight="1" spans="1:7">
      <c r="A300" s="363" t="s">
        <v>445</v>
      </c>
      <c r="B300" s="360">
        <f t="shared" si="4"/>
        <v>1154</v>
      </c>
      <c r="C300" s="362">
        <v>1154</v>
      </c>
      <c r="D300" s="253"/>
      <c r="E300" s="253"/>
      <c r="F300" s="254"/>
      <c r="G300" s="251"/>
    </row>
    <row r="301" ht="24.2" customHeight="1" spans="1:7">
      <c r="A301" s="375" t="s">
        <v>446</v>
      </c>
      <c r="B301" s="360">
        <f t="shared" si="4"/>
        <v>2</v>
      </c>
      <c r="C301" s="362"/>
      <c r="D301" s="365"/>
      <c r="E301" s="365"/>
      <c r="F301" s="366">
        <v>2</v>
      </c>
      <c r="G301" s="251"/>
    </row>
    <row r="302" ht="24.2" customHeight="1" spans="1:7">
      <c r="A302" s="359" t="s">
        <v>447</v>
      </c>
      <c r="B302" s="360">
        <f>B303+B304</f>
        <v>365</v>
      </c>
      <c r="C302" s="362">
        <f>SUM(C303:C304)</f>
        <v>288</v>
      </c>
      <c r="D302" s="362"/>
      <c r="E302" s="362"/>
      <c r="F302" s="362">
        <f>SUM(F303:F304)</f>
        <v>77</v>
      </c>
      <c r="G302" s="251"/>
    </row>
    <row r="303" ht="24.2" customHeight="1" spans="1:7">
      <c r="A303" s="363" t="s">
        <v>448</v>
      </c>
      <c r="B303" s="360">
        <f t="shared" si="4"/>
        <v>362</v>
      </c>
      <c r="C303" s="362">
        <v>288</v>
      </c>
      <c r="D303" s="253"/>
      <c r="E303" s="253"/>
      <c r="F303" s="253">
        <v>74</v>
      </c>
      <c r="G303" s="251"/>
    </row>
    <row r="304" ht="24.2" customHeight="1" spans="1:7">
      <c r="A304" s="363" t="s">
        <v>449</v>
      </c>
      <c r="B304" s="360">
        <f t="shared" si="4"/>
        <v>3</v>
      </c>
      <c r="C304" s="362"/>
      <c r="D304" s="253"/>
      <c r="E304" s="253"/>
      <c r="F304" s="254">
        <v>3</v>
      </c>
      <c r="G304" s="251"/>
    </row>
    <row r="305" ht="24.2" customHeight="1" spans="1:7">
      <c r="A305" s="359" t="s">
        <v>450</v>
      </c>
      <c r="B305" s="360">
        <f>B306+B307+B308+B309+B310</f>
        <v>2220</v>
      </c>
      <c r="C305" s="362">
        <f>SUM(C306:C310)</f>
        <v>1654</v>
      </c>
      <c r="D305" s="364">
        <f>SUM(D306:D310)</f>
        <v>132</v>
      </c>
      <c r="E305" s="364">
        <f>SUM(E306:E310)</f>
        <v>0</v>
      </c>
      <c r="F305" s="364">
        <f>SUM(F306:F310)</f>
        <v>434</v>
      </c>
      <c r="G305" s="251"/>
    </row>
    <row r="306" ht="24.2" customHeight="1" spans="1:7">
      <c r="A306" s="363" t="s">
        <v>451</v>
      </c>
      <c r="B306" s="360">
        <f t="shared" si="4"/>
        <v>361</v>
      </c>
      <c r="C306" s="362">
        <v>361</v>
      </c>
      <c r="D306" s="253"/>
      <c r="E306" s="253"/>
      <c r="F306" s="254"/>
      <c r="G306" s="251"/>
    </row>
    <row r="307" ht="24.2" customHeight="1" spans="1:7">
      <c r="A307" s="363" t="s">
        <v>452</v>
      </c>
      <c r="B307" s="360">
        <f t="shared" si="4"/>
        <v>1639</v>
      </c>
      <c r="C307" s="362">
        <v>1293</v>
      </c>
      <c r="D307" s="253"/>
      <c r="E307" s="253"/>
      <c r="F307" s="253">
        <v>346</v>
      </c>
      <c r="G307" s="251"/>
    </row>
    <row r="308" ht="24.2" customHeight="1" spans="1:7">
      <c r="A308" s="363" t="s">
        <v>453</v>
      </c>
      <c r="B308" s="360">
        <f t="shared" si="4"/>
        <v>216</v>
      </c>
      <c r="C308" s="362"/>
      <c r="D308" s="253">
        <v>132</v>
      </c>
      <c r="E308" s="253"/>
      <c r="F308" s="254">
        <v>84</v>
      </c>
      <c r="G308" s="251"/>
    </row>
    <row r="309" ht="24.2" customHeight="1" spans="1:7">
      <c r="A309" s="363" t="s">
        <v>454</v>
      </c>
      <c r="B309" s="360">
        <f t="shared" si="4"/>
        <v>0</v>
      </c>
      <c r="C309" s="362"/>
      <c r="D309" s="253"/>
      <c r="E309" s="253"/>
      <c r="F309" s="254"/>
      <c r="G309" s="251"/>
    </row>
    <row r="310" ht="24.2" customHeight="1" spans="1:7">
      <c r="A310" s="363" t="s">
        <v>455</v>
      </c>
      <c r="B310" s="360">
        <f t="shared" si="4"/>
        <v>4</v>
      </c>
      <c r="C310" s="362"/>
      <c r="D310" s="365"/>
      <c r="E310" s="365"/>
      <c r="F310" s="366">
        <v>4</v>
      </c>
      <c r="G310" s="251"/>
    </row>
    <row r="311" ht="24.2" customHeight="1" spans="1:7">
      <c r="A311" s="359" t="s">
        <v>456</v>
      </c>
      <c r="B311" s="360">
        <f>B312+B313+B314</f>
        <v>232</v>
      </c>
      <c r="C311" s="362">
        <f>SUM(C312:C314)</f>
        <v>223</v>
      </c>
      <c r="D311" s="362"/>
      <c r="E311" s="362"/>
      <c r="F311" s="362">
        <f>SUM(F312:F314)</f>
        <v>9</v>
      </c>
      <c r="G311" s="251"/>
    </row>
    <row r="312" ht="24.2" customHeight="1" spans="1:7">
      <c r="A312" s="363" t="s">
        <v>457</v>
      </c>
      <c r="B312" s="360">
        <f t="shared" si="4"/>
        <v>0</v>
      </c>
      <c r="C312" s="362"/>
      <c r="D312" s="253"/>
      <c r="E312" s="253"/>
      <c r="F312" s="254"/>
      <c r="G312" s="251"/>
    </row>
    <row r="313" ht="24.2" customHeight="1" spans="1:7">
      <c r="A313" s="363" t="s">
        <v>458</v>
      </c>
      <c r="B313" s="360">
        <f t="shared" si="4"/>
        <v>232</v>
      </c>
      <c r="C313" s="362">
        <v>223</v>
      </c>
      <c r="D313" s="253"/>
      <c r="E313" s="253"/>
      <c r="F313" s="254">
        <v>9</v>
      </c>
      <c r="G313" s="251"/>
    </row>
    <row r="314" ht="24.2" customHeight="1" spans="1:7">
      <c r="A314" s="363" t="s">
        <v>459</v>
      </c>
      <c r="B314" s="360">
        <f t="shared" si="4"/>
        <v>0</v>
      </c>
      <c r="C314" s="362"/>
      <c r="D314" s="253"/>
      <c r="E314" s="253"/>
      <c r="F314" s="254"/>
      <c r="G314" s="251"/>
    </row>
    <row r="315" ht="24.2" customHeight="1" spans="1:7">
      <c r="A315" s="359" t="s">
        <v>460</v>
      </c>
      <c r="B315" s="360">
        <f>B316+B317+B318</f>
        <v>2793</v>
      </c>
      <c r="C315" s="362">
        <f>C316+C317+C318</f>
        <v>2793</v>
      </c>
      <c r="D315" s="362"/>
      <c r="E315" s="362"/>
      <c r="F315" s="362">
        <f>SUM(F316+F317)</f>
        <v>0</v>
      </c>
      <c r="G315" s="251"/>
    </row>
    <row r="316" ht="24.2" customHeight="1" spans="1:7">
      <c r="A316" s="363" t="s">
        <v>461</v>
      </c>
      <c r="B316" s="360">
        <f t="shared" si="4"/>
        <v>333</v>
      </c>
      <c r="C316" s="362">
        <v>333</v>
      </c>
      <c r="D316" s="253"/>
      <c r="E316" s="253"/>
      <c r="F316" s="254"/>
      <c r="G316" s="251"/>
    </row>
    <row r="317" ht="24.2" customHeight="1" spans="1:7">
      <c r="A317" s="363" t="s">
        <v>462</v>
      </c>
      <c r="B317" s="360">
        <f t="shared" si="4"/>
        <v>2459</v>
      </c>
      <c r="C317" s="362">
        <v>2459</v>
      </c>
      <c r="D317" s="253"/>
      <c r="E317" s="253"/>
      <c r="F317" s="254"/>
      <c r="G317" s="251"/>
    </row>
    <row r="318" ht="24.2" customHeight="1" spans="1:7">
      <c r="A318" s="363" t="s">
        <v>463</v>
      </c>
      <c r="B318" s="360">
        <f t="shared" si="4"/>
        <v>1</v>
      </c>
      <c r="C318" s="362">
        <v>1</v>
      </c>
      <c r="D318" s="365"/>
      <c r="E318" s="365"/>
      <c r="F318" s="366"/>
      <c r="G318" s="251"/>
    </row>
    <row r="319" ht="24.2" customHeight="1" spans="1:7">
      <c r="A319" s="359" t="s">
        <v>464</v>
      </c>
      <c r="B319" s="360">
        <f>B320+B321</f>
        <v>618</v>
      </c>
      <c r="C319" s="362">
        <f>SUM(C320+C321)</f>
        <v>618</v>
      </c>
      <c r="D319" s="362"/>
      <c r="E319" s="362"/>
      <c r="F319" s="362">
        <f>SUM(F320+F321)</f>
        <v>0</v>
      </c>
      <c r="G319" s="251"/>
    </row>
    <row r="320" ht="24.2" customHeight="1" spans="1:7">
      <c r="A320" s="363" t="s">
        <v>465</v>
      </c>
      <c r="B320" s="360">
        <f t="shared" si="4"/>
        <v>120</v>
      </c>
      <c r="C320" s="362">
        <v>120</v>
      </c>
      <c r="D320" s="253"/>
      <c r="E320" s="253"/>
      <c r="F320" s="253"/>
      <c r="G320" s="251"/>
    </row>
    <row r="321" ht="24.2" customHeight="1" spans="1:7">
      <c r="A321" s="363" t="s">
        <v>466</v>
      </c>
      <c r="B321" s="360">
        <f t="shared" si="4"/>
        <v>498</v>
      </c>
      <c r="C321" s="362">
        <v>498</v>
      </c>
      <c r="D321" s="253"/>
      <c r="E321" s="253"/>
      <c r="F321" s="253"/>
      <c r="G321" s="251"/>
    </row>
    <row r="322" ht="24.2" customHeight="1" spans="1:7">
      <c r="A322" s="359" t="s">
        <v>467</v>
      </c>
      <c r="B322" s="360">
        <f>B323+B324</f>
        <v>531</v>
      </c>
      <c r="C322" s="362">
        <f>C323+C324</f>
        <v>531</v>
      </c>
      <c r="D322" s="362"/>
      <c r="E322" s="362"/>
      <c r="F322" s="362">
        <f>SUM(F323)</f>
        <v>0</v>
      </c>
      <c r="G322" s="251"/>
    </row>
    <row r="323" ht="24.2" customHeight="1" spans="1:7">
      <c r="A323" s="363" t="s">
        <v>468</v>
      </c>
      <c r="B323" s="360">
        <f t="shared" si="4"/>
        <v>528</v>
      </c>
      <c r="C323" s="362">
        <v>528</v>
      </c>
      <c r="D323" s="253"/>
      <c r="E323" s="253"/>
      <c r="F323" s="254"/>
      <c r="G323" s="251"/>
    </row>
    <row r="324" ht="24.2" customHeight="1" spans="1:7">
      <c r="A324" s="363" t="s">
        <v>469</v>
      </c>
      <c r="B324" s="360">
        <f t="shared" si="4"/>
        <v>3</v>
      </c>
      <c r="C324" s="362">
        <v>3</v>
      </c>
      <c r="D324" s="365"/>
      <c r="E324" s="365"/>
      <c r="F324" s="366"/>
      <c r="G324" s="251"/>
    </row>
    <row r="325" ht="24.2" customHeight="1" spans="1:7">
      <c r="A325" s="359" t="s">
        <v>470</v>
      </c>
      <c r="B325" s="360">
        <f>B326</f>
        <v>79</v>
      </c>
      <c r="C325" s="362">
        <f>SUM(C326)</f>
        <v>33</v>
      </c>
      <c r="D325" s="362"/>
      <c r="E325" s="362"/>
      <c r="F325" s="362">
        <f>SUM(F326)</f>
        <v>46</v>
      </c>
      <c r="G325" s="251"/>
    </row>
    <row r="326" ht="24.2" customHeight="1" spans="1:7">
      <c r="A326" s="363" t="s">
        <v>471</v>
      </c>
      <c r="B326" s="360">
        <f t="shared" si="4"/>
        <v>79</v>
      </c>
      <c r="C326" s="362">
        <v>33</v>
      </c>
      <c r="D326" s="253"/>
      <c r="E326" s="253"/>
      <c r="F326" s="253">
        <v>46</v>
      </c>
      <c r="G326" s="251"/>
    </row>
    <row r="327" ht="24.2" customHeight="1" spans="1:7">
      <c r="A327" s="359" t="s">
        <v>472</v>
      </c>
      <c r="B327" s="360">
        <f>B328+B329+B330+B331</f>
        <v>695</v>
      </c>
      <c r="C327" s="362">
        <f>SUM(C328:C331)</f>
        <v>695</v>
      </c>
      <c r="D327" s="362"/>
      <c r="E327" s="362"/>
      <c r="F327" s="362">
        <f>SUM(F328:F331)</f>
        <v>0</v>
      </c>
      <c r="G327" s="251"/>
    </row>
    <row r="328" ht="24.2" customHeight="1" spans="1:7">
      <c r="A328" s="363" t="s">
        <v>238</v>
      </c>
      <c r="B328" s="360">
        <f t="shared" si="4"/>
        <v>88</v>
      </c>
      <c r="C328" s="362">
        <v>88</v>
      </c>
      <c r="D328" s="253"/>
      <c r="E328" s="253"/>
      <c r="F328" s="254"/>
      <c r="G328" s="251"/>
    </row>
    <row r="329" ht="24.2" customHeight="1" spans="1:7">
      <c r="A329" s="363" t="s">
        <v>248</v>
      </c>
      <c r="B329" s="360">
        <f t="shared" si="4"/>
        <v>40</v>
      </c>
      <c r="C329" s="362">
        <v>40</v>
      </c>
      <c r="D329" s="253"/>
      <c r="E329" s="253"/>
      <c r="F329" s="254"/>
      <c r="G329" s="251"/>
    </row>
    <row r="330" ht="24.2" customHeight="1" spans="1:7">
      <c r="A330" s="363" t="s">
        <v>310</v>
      </c>
      <c r="B330" s="360">
        <f t="shared" si="4"/>
        <v>0</v>
      </c>
      <c r="C330" s="362"/>
      <c r="D330" s="253"/>
      <c r="E330" s="253"/>
      <c r="F330" s="254"/>
      <c r="G330" s="251"/>
    </row>
    <row r="331" ht="24.2" customHeight="1" spans="1:7">
      <c r="A331" s="363" t="s">
        <v>245</v>
      </c>
      <c r="B331" s="360">
        <f t="shared" si="4"/>
        <v>567</v>
      </c>
      <c r="C331" s="362">
        <v>567</v>
      </c>
      <c r="D331" s="253"/>
      <c r="E331" s="253"/>
      <c r="F331" s="254"/>
      <c r="G331" s="251"/>
    </row>
    <row r="332" ht="24.2" customHeight="1" spans="1:7">
      <c r="A332" s="359" t="s">
        <v>473</v>
      </c>
      <c r="B332" s="360">
        <f>B333</f>
        <v>6</v>
      </c>
      <c r="C332" s="362">
        <f>SUM(C333)</f>
        <v>6</v>
      </c>
      <c r="D332" s="362">
        <f>SUM(D333)</f>
        <v>0</v>
      </c>
      <c r="E332" s="362">
        <f>SUM(E333)</f>
        <v>0</v>
      </c>
      <c r="F332" s="362">
        <f>SUM(F333)</f>
        <v>0</v>
      </c>
      <c r="G332" s="251"/>
    </row>
    <row r="333" ht="24.2" customHeight="1" spans="1:7">
      <c r="A333" s="363" t="s">
        <v>474</v>
      </c>
      <c r="B333" s="360">
        <f t="shared" si="4"/>
        <v>6</v>
      </c>
      <c r="C333" s="362">
        <v>6</v>
      </c>
      <c r="D333" s="253"/>
      <c r="E333" s="253"/>
      <c r="F333" s="254"/>
      <c r="G333" s="251"/>
    </row>
    <row r="334" ht="24.2" customHeight="1" spans="1:7">
      <c r="A334" s="359" t="s">
        <v>475</v>
      </c>
      <c r="B334" s="360">
        <f>B335</f>
        <v>1221</v>
      </c>
      <c r="C334" s="362">
        <f>SUM(C335)</f>
        <v>1221</v>
      </c>
      <c r="D334" s="362"/>
      <c r="E334" s="362"/>
      <c r="F334" s="362">
        <f>SUM(F335)</f>
        <v>0</v>
      </c>
      <c r="G334" s="251"/>
    </row>
    <row r="335" ht="24.2" customHeight="1" spans="1:7">
      <c r="A335" s="363" t="s">
        <v>476</v>
      </c>
      <c r="B335" s="360">
        <f t="shared" si="4"/>
        <v>1221</v>
      </c>
      <c r="C335" s="362">
        <v>1221</v>
      </c>
      <c r="D335" s="253"/>
      <c r="E335" s="253"/>
      <c r="F335" s="253"/>
      <c r="G335" s="251"/>
    </row>
    <row r="336" ht="24.2" customHeight="1" spans="1:7">
      <c r="A336" s="359" t="s">
        <v>477</v>
      </c>
      <c r="B336" s="360">
        <f>B337+B340+B342+B345+B347+B350+B352+B354+B356</f>
        <v>14498</v>
      </c>
      <c r="C336" s="362">
        <f>C337+C340+C342+C345+C347+C350+C352+C354+C356</f>
        <v>8941</v>
      </c>
      <c r="D336" s="362"/>
      <c r="E336" s="362"/>
      <c r="F336" s="362">
        <f>F337+F340+F342+F345+F347+F350+F352+F354+F356</f>
        <v>5557</v>
      </c>
      <c r="G336" s="251"/>
    </row>
    <row r="337" ht="24.2" customHeight="1" spans="1:7">
      <c r="A337" s="359" t="s">
        <v>478</v>
      </c>
      <c r="B337" s="360">
        <f>B338+B339</f>
        <v>1166</v>
      </c>
      <c r="C337" s="362">
        <f>SUM(C338:C339)</f>
        <v>1166</v>
      </c>
      <c r="D337" s="362"/>
      <c r="E337" s="362"/>
      <c r="F337" s="362">
        <f>SUM(F338:F339)</f>
        <v>0</v>
      </c>
      <c r="G337" s="251"/>
    </row>
    <row r="338" ht="24.2" customHeight="1" spans="1:7">
      <c r="A338" s="363" t="s">
        <v>238</v>
      </c>
      <c r="B338" s="360">
        <f t="shared" si="4"/>
        <v>56</v>
      </c>
      <c r="C338" s="362">
        <v>56</v>
      </c>
      <c r="D338" s="253"/>
      <c r="E338" s="253"/>
      <c r="F338" s="254"/>
      <c r="G338" s="251"/>
    </row>
    <row r="339" ht="24.2" customHeight="1" spans="1:7">
      <c r="A339" s="363" t="s">
        <v>479</v>
      </c>
      <c r="B339" s="360">
        <f t="shared" si="4"/>
        <v>1110</v>
      </c>
      <c r="C339" s="362">
        <v>1110</v>
      </c>
      <c r="D339" s="253"/>
      <c r="E339" s="253"/>
      <c r="F339" s="254"/>
      <c r="G339" s="251"/>
    </row>
    <row r="340" ht="24.2" customHeight="1" spans="1:7">
      <c r="A340" s="359" t="s">
        <v>480</v>
      </c>
      <c r="B340" s="360">
        <f>B341</f>
        <v>272</v>
      </c>
      <c r="C340" s="362">
        <f>SUM(C341)</f>
        <v>272</v>
      </c>
      <c r="D340" s="362"/>
      <c r="E340" s="362"/>
      <c r="F340" s="362">
        <f>SUM(F341)</f>
        <v>0</v>
      </c>
      <c r="G340" s="251"/>
    </row>
    <row r="341" ht="24.2" customHeight="1" spans="1:7">
      <c r="A341" s="363" t="s">
        <v>481</v>
      </c>
      <c r="B341" s="360">
        <f t="shared" si="4"/>
        <v>272</v>
      </c>
      <c r="C341" s="362">
        <v>272</v>
      </c>
      <c r="D341" s="253"/>
      <c r="E341" s="253"/>
      <c r="F341" s="253"/>
      <c r="G341" s="251"/>
    </row>
    <row r="342" ht="24.2" customHeight="1" spans="1:7">
      <c r="A342" s="359" t="s">
        <v>482</v>
      </c>
      <c r="B342" s="360">
        <f>B343+B344</f>
        <v>9500</v>
      </c>
      <c r="C342" s="362">
        <f>SUM(C343:C344)</f>
        <v>5156</v>
      </c>
      <c r="D342" s="362"/>
      <c r="E342" s="362"/>
      <c r="F342" s="362">
        <f>SUM(F343:F344)</f>
        <v>4344</v>
      </c>
      <c r="G342" s="251"/>
    </row>
    <row r="343" ht="24.2" customHeight="1" spans="1:7">
      <c r="A343" s="363" t="s">
        <v>483</v>
      </c>
      <c r="B343" s="360">
        <f t="shared" si="4"/>
        <v>2444</v>
      </c>
      <c r="C343" s="362">
        <v>1807</v>
      </c>
      <c r="D343" s="253"/>
      <c r="E343" s="253"/>
      <c r="F343" s="253">
        <v>637</v>
      </c>
      <c r="G343" s="251"/>
    </row>
    <row r="344" ht="24.2" customHeight="1" spans="1:7">
      <c r="A344" s="363" t="s">
        <v>484</v>
      </c>
      <c r="B344" s="360">
        <f t="shared" si="4"/>
        <v>7056</v>
      </c>
      <c r="C344" s="362">
        <v>3349</v>
      </c>
      <c r="D344" s="253"/>
      <c r="E344" s="253"/>
      <c r="F344" s="253">
        <v>3707</v>
      </c>
      <c r="G344" s="251"/>
    </row>
    <row r="345" ht="24.2" customHeight="1" spans="1:7">
      <c r="A345" s="359" t="s">
        <v>485</v>
      </c>
      <c r="B345" s="360">
        <f>B346</f>
        <v>1</v>
      </c>
      <c r="C345" s="362">
        <f>SUM(C346)</f>
        <v>1</v>
      </c>
      <c r="D345" s="362"/>
      <c r="E345" s="362"/>
      <c r="F345" s="362">
        <f>SUM(F346)</f>
        <v>0</v>
      </c>
      <c r="G345" s="251"/>
    </row>
    <row r="346" ht="24.2" customHeight="1" spans="1:7">
      <c r="A346" s="363" t="s">
        <v>486</v>
      </c>
      <c r="B346" s="360">
        <f t="shared" si="4"/>
        <v>1</v>
      </c>
      <c r="C346" s="362">
        <v>1</v>
      </c>
      <c r="D346" s="253"/>
      <c r="E346" s="253"/>
      <c r="F346" s="253"/>
      <c r="G346" s="251"/>
    </row>
    <row r="347" ht="24.2" customHeight="1" spans="1:7">
      <c r="A347" s="359" t="s">
        <v>487</v>
      </c>
      <c r="B347" s="360">
        <f>B348+B349</f>
        <v>1805</v>
      </c>
      <c r="C347" s="362">
        <f>SUM(C348:C349)</f>
        <v>1102</v>
      </c>
      <c r="D347" s="362"/>
      <c r="E347" s="362"/>
      <c r="F347" s="362">
        <f>SUM(F348:F349)</f>
        <v>703</v>
      </c>
      <c r="G347" s="251"/>
    </row>
    <row r="348" ht="24.2" customHeight="1" spans="1:7">
      <c r="A348" s="363" t="s">
        <v>488</v>
      </c>
      <c r="B348" s="360">
        <f t="shared" si="4"/>
        <v>714</v>
      </c>
      <c r="C348" s="362">
        <v>714</v>
      </c>
      <c r="D348" s="253"/>
      <c r="E348" s="253"/>
      <c r="F348" s="253"/>
      <c r="G348" s="251"/>
    </row>
    <row r="349" ht="24.2" customHeight="1" spans="1:7">
      <c r="A349" s="363" t="s">
        <v>489</v>
      </c>
      <c r="B349" s="360">
        <f t="shared" si="4"/>
        <v>1091</v>
      </c>
      <c r="C349" s="362">
        <v>388</v>
      </c>
      <c r="D349" s="253"/>
      <c r="E349" s="253"/>
      <c r="F349" s="254">
        <v>703</v>
      </c>
      <c r="G349" s="251"/>
    </row>
    <row r="350" ht="24.2" customHeight="1" spans="1:7">
      <c r="A350" s="359" t="s">
        <v>490</v>
      </c>
      <c r="B350" s="360">
        <f>B351</f>
        <v>921</v>
      </c>
      <c r="C350" s="362">
        <f>SUM(C351)</f>
        <v>467</v>
      </c>
      <c r="F350" s="243">
        <f>SUM(F351)</f>
        <v>454</v>
      </c>
      <c r="G350" s="251"/>
    </row>
    <row r="351" ht="24.2" customHeight="1" spans="1:7">
      <c r="A351" s="363" t="s">
        <v>491</v>
      </c>
      <c r="B351" s="360">
        <f t="shared" si="4"/>
        <v>921</v>
      </c>
      <c r="C351" s="362">
        <v>467</v>
      </c>
      <c r="D351" s="253"/>
      <c r="E351" s="253"/>
      <c r="F351" s="254">
        <v>454</v>
      </c>
      <c r="G351" s="251"/>
    </row>
    <row r="352" ht="24.2" customHeight="1" spans="1:7">
      <c r="A352" s="376" t="s">
        <v>492</v>
      </c>
      <c r="B352" s="360">
        <f>B353</f>
        <v>56</v>
      </c>
      <c r="C352" s="362">
        <f>SUM(C353)</f>
        <v>0</v>
      </c>
      <c r="D352" s="362"/>
      <c r="E352" s="362"/>
      <c r="F352" s="362">
        <f>SUM(F353)</f>
        <v>56</v>
      </c>
      <c r="G352" s="251"/>
    </row>
    <row r="353" ht="24.2" customHeight="1" spans="1:7">
      <c r="A353" s="363" t="s">
        <v>493</v>
      </c>
      <c r="B353" s="360">
        <f t="shared" si="4"/>
        <v>56</v>
      </c>
      <c r="C353" s="362"/>
      <c r="D353" s="253"/>
      <c r="E353" s="253"/>
      <c r="F353" s="254">
        <v>56</v>
      </c>
      <c r="G353" s="251"/>
    </row>
    <row r="354" ht="24.2" customHeight="1" spans="1:7">
      <c r="A354" s="359" t="s">
        <v>494</v>
      </c>
      <c r="B354" s="360">
        <f>B355</f>
        <v>0</v>
      </c>
      <c r="C354" s="362">
        <f>SUM(C355)</f>
        <v>0</v>
      </c>
      <c r="D354" s="362"/>
      <c r="E354" s="362"/>
      <c r="F354" s="362">
        <f>SUM(F355)</f>
        <v>0</v>
      </c>
      <c r="G354" s="251"/>
    </row>
    <row r="355" ht="24.2" customHeight="1" spans="1:7">
      <c r="A355" s="363" t="s">
        <v>495</v>
      </c>
      <c r="B355" s="360">
        <f t="shared" si="4"/>
        <v>0</v>
      </c>
      <c r="C355" s="362"/>
      <c r="D355" s="253"/>
      <c r="E355" s="253"/>
      <c r="F355" s="254"/>
      <c r="G355" s="251"/>
    </row>
    <row r="356" ht="24.2" customHeight="1" spans="1:7">
      <c r="A356" s="359" t="s">
        <v>496</v>
      </c>
      <c r="B356" s="360">
        <f>B357+B358+B359+B360</f>
        <v>777</v>
      </c>
      <c r="C356" s="362">
        <f>SUM(C357:C360)</f>
        <v>777</v>
      </c>
      <c r="D356" s="362"/>
      <c r="E356" s="362"/>
      <c r="F356" s="362">
        <f>SUM(F357:F360)</f>
        <v>0</v>
      </c>
      <c r="G356" s="251"/>
    </row>
    <row r="357" ht="24.2" customHeight="1" spans="1:7">
      <c r="A357" s="363" t="s">
        <v>238</v>
      </c>
      <c r="B357" s="360">
        <f t="shared" si="4"/>
        <v>95</v>
      </c>
      <c r="C357" s="362">
        <v>95</v>
      </c>
      <c r="D357" s="253"/>
      <c r="E357" s="253"/>
      <c r="F357" s="254"/>
      <c r="G357" s="251"/>
    </row>
    <row r="358" ht="24.2" customHeight="1" spans="1:7">
      <c r="A358" s="363" t="s">
        <v>243</v>
      </c>
      <c r="B358" s="360">
        <f t="shared" si="4"/>
        <v>111</v>
      </c>
      <c r="C358" s="362">
        <v>111</v>
      </c>
      <c r="D358" s="253"/>
      <c r="E358" s="253"/>
      <c r="F358" s="253"/>
      <c r="G358" s="251"/>
    </row>
    <row r="359" ht="24.2" customHeight="1" spans="1:7">
      <c r="A359" s="363" t="s">
        <v>248</v>
      </c>
      <c r="B359" s="360">
        <f t="shared" si="4"/>
        <v>125</v>
      </c>
      <c r="C359" s="362">
        <v>125</v>
      </c>
      <c r="D359" s="253"/>
      <c r="E359" s="253"/>
      <c r="F359" s="254"/>
      <c r="G359" s="251"/>
    </row>
    <row r="360" ht="24.2" customHeight="1" spans="1:7">
      <c r="A360" s="363" t="s">
        <v>245</v>
      </c>
      <c r="B360" s="360">
        <f t="shared" si="4"/>
        <v>446</v>
      </c>
      <c r="C360" s="362">
        <v>446</v>
      </c>
      <c r="D360" s="253"/>
      <c r="E360" s="253"/>
      <c r="F360" s="254"/>
      <c r="G360" s="251"/>
    </row>
    <row r="361" ht="24.2" customHeight="1" spans="1:7">
      <c r="A361" s="359" t="s">
        <v>497</v>
      </c>
      <c r="B361" s="360">
        <f>B362+B368+B370+B372</f>
        <v>47923</v>
      </c>
      <c r="C361" s="357">
        <f>C362+C368+C370+C372</f>
        <v>47531</v>
      </c>
      <c r="D361" s="362"/>
      <c r="E361" s="362"/>
      <c r="F361" s="362">
        <f>F362+F368+F370+F372</f>
        <v>392</v>
      </c>
      <c r="G361" s="251"/>
    </row>
    <row r="362" ht="24.2" customHeight="1" spans="1:7">
      <c r="A362" s="359" t="s">
        <v>498</v>
      </c>
      <c r="B362" s="360">
        <f>B363+B364+B365+B366+B367</f>
        <v>6732</v>
      </c>
      <c r="C362" s="362">
        <f>SUM(C363:C367)</f>
        <v>6732</v>
      </c>
      <c r="D362" s="362"/>
      <c r="E362" s="362"/>
      <c r="F362" s="362">
        <f>SUM(F363:F367)</f>
        <v>0</v>
      </c>
      <c r="G362" s="251"/>
    </row>
    <row r="363" ht="24.2" customHeight="1" spans="1:7">
      <c r="A363" s="363" t="s">
        <v>238</v>
      </c>
      <c r="B363" s="360">
        <f t="shared" ref="B363:B429" si="5">C363+D363+E363+F363</f>
        <v>93</v>
      </c>
      <c r="C363" s="362">
        <v>93</v>
      </c>
      <c r="D363" s="253"/>
      <c r="E363" s="253"/>
      <c r="F363" s="254"/>
      <c r="G363" s="251"/>
    </row>
    <row r="364" ht="24.2" customHeight="1" spans="1:7">
      <c r="A364" s="363" t="s">
        <v>243</v>
      </c>
      <c r="B364" s="360">
        <f t="shared" si="5"/>
        <v>0</v>
      </c>
      <c r="C364" s="362"/>
      <c r="D364" s="253"/>
      <c r="E364" s="253"/>
      <c r="F364" s="253"/>
      <c r="G364" s="251"/>
    </row>
    <row r="365" ht="24.2" customHeight="1" spans="1:7">
      <c r="A365" s="363" t="s">
        <v>248</v>
      </c>
      <c r="B365" s="360">
        <f t="shared" si="5"/>
        <v>838</v>
      </c>
      <c r="C365" s="362">
        <v>838</v>
      </c>
      <c r="D365" s="253"/>
      <c r="E365" s="253"/>
      <c r="F365" s="254"/>
      <c r="G365" s="251"/>
    </row>
    <row r="366" ht="24.2" customHeight="1" spans="1:7">
      <c r="A366" s="363" t="s">
        <v>499</v>
      </c>
      <c r="B366" s="360">
        <f t="shared" si="5"/>
        <v>1209</v>
      </c>
      <c r="C366" s="362">
        <v>1209</v>
      </c>
      <c r="D366" s="253"/>
      <c r="E366" s="253"/>
      <c r="F366" s="253"/>
      <c r="G366" s="251"/>
    </row>
    <row r="367" ht="24.2" customHeight="1" spans="1:7">
      <c r="A367" s="363" t="s">
        <v>500</v>
      </c>
      <c r="B367" s="360">
        <f t="shared" si="5"/>
        <v>4592</v>
      </c>
      <c r="C367" s="362">
        <v>4592</v>
      </c>
      <c r="D367" s="253"/>
      <c r="E367" s="253"/>
      <c r="F367" s="253"/>
      <c r="G367" s="251"/>
    </row>
    <row r="368" ht="24.2" customHeight="1" spans="1:7">
      <c r="A368" s="359" t="s">
        <v>501</v>
      </c>
      <c r="B368" s="360">
        <f>B369</f>
        <v>28881</v>
      </c>
      <c r="C368" s="362">
        <f>SUM(C369)</f>
        <v>28489</v>
      </c>
      <c r="D368" s="362"/>
      <c r="E368" s="362"/>
      <c r="F368" s="362">
        <f>SUM(F369)</f>
        <v>392</v>
      </c>
      <c r="G368" s="251"/>
    </row>
    <row r="369" ht="24.2" customHeight="1" spans="1:7">
      <c r="A369" s="363" t="s">
        <v>502</v>
      </c>
      <c r="B369" s="360">
        <f t="shared" si="5"/>
        <v>28881</v>
      </c>
      <c r="C369" s="362">
        <v>28489</v>
      </c>
      <c r="D369" s="253"/>
      <c r="E369" s="253"/>
      <c r="F369" s="254">
        <v>392</v>
      </c>
      <c r="G369" s="251"/>
    </row>
    <row r="370" ht="24.2" customHeight="1" spans="1:7">
      <c r="A370" s="359" t="s">
        <v>503</v>
      </c>
      <c r="B370" s="360">
        <f>B371</f>
        <v>7705</v>
      </c>
      <c r="C370" s="362">
        <f>SUM(C371)</f>
        <v>7705</v>
      </c>
      <c r="D370" s="362"/>
      <c r="E370" s="362"/>
      <c r="F370" s="362">
        <f>SUM(F371)</f>
        <v>0</v>
      </c>
      <c r="G370" s="251"/>
    </row>
    <row r="371" ht="24.2" customHeight="1" spans="1:7">
      <c r="A371" s="363" t="s">
        <v>504</v>
      </c>
      <c r="B371" s="360">
        <f t="shared" si="5"/>
        <v>7705</v>
      </c>
      <c r="C371" s="362">
        <v>7705</v>
      </c>
      <c r="D371" s="253"/>
      <c r="E371" s="253"/>
      <c r="F371" s="254"/>
      <c r="G371" s="251"/>
    </row>
    <row r="372" ht="24.2" customHeight="1" spans="1:7">
      <c r="A372" s="359" t="s">
        <v>505</v>
      </c>
      <c r="B372" s="360">
        <f>B373</f>
        <v>4605</v>
      </c>
      <c r="C372" s="362">
        <f>SUM(C373)</f>
        <v>4605</v>
      </c>
      <c r="D372" s="362"/>
      <c r="E372" s="362"/>
      <c r="F372" s="362">
        <f>SUM(F373)</f>
        <v>0</v>
      </c>
      <c r="G372" s="251"/>
    </row>
    <row r="373" ht="24.2" customHeight="1" spans="1:7">
      <c r="A373" s="363" t="s">
        <v>506</v>
      </c>
      <c r="B373" s="360">
        <f t="shared" si="5"/>
        <v>4605</v>
      </c>
      <c r="C373" s="362">
        <v>4605</v>
      </c>
      <c r="D373" s="253"/>
      <c r="E373" s="253"/>
      <c r="F373" s="253"/>
      <c r="G373" s="251"/>
    </row>
    <row r="374" ht="24.2" customHeight="1" spans="1:7">
      <c r="A374" s="359" t="s">
        <v>507</v>
      </c>
      <c r="B374" s="360">
        <f>B375+B390+B400+B410+B418+B423+B426+B428</f>
        <v>46442</v>
      </c>
      <c r="C374" s="357">
        <f>C375+C390+C400+C410+C418+C423+C426+C428</f>
        <v>32771</v>
      </c>
      <c r="D374" s="357">
        <f>D375+D390+D400+D410+D418+D423+D426+D428</f>
        <v>1113</v>
      </c>
      <c r="E374" s="362">
        <f>E375+E390+E400+E410+E418+E423+E426+E428</f>
        <v>0</v>
      </c>
      <c r="F374" s="357">
        <f>F375+F390+F400+F410+F418+F423+F426+F428</f>
        <v>12558</v>
      </c>
      <c r="G374" s="251"/>
    </row>
    <row r="375" ht="24.2" customHeight="1" spans="1:7">
      <c r="A375" s="359" t="s">
        <v>508</v>
      </c>
      <c r="B375" s="360">
        <f>B376+B377+B378+B379+B380+B381+B382+B383+B384+B385+B386+B387+B388+B389</f>
        <v>12493</v>
      </c>
      <c r="C375" s="357">
        <f>C376+C377+C378+C379+C380+C381+C382+C383+C384+C385+C386+C387+C388+C389</f>
        <v>8767</v>
      </c>
      <c r="D375" s="357">
        <f>D376+D377+D378+D379+D380+D381+D382+D383+D384+D385+D386+D387+D388+D389</f>
        <v>0</v>
      </c>
      <c r="E375" s="357">
        <f>E376+E377+E378+E379+E380+E381+E382+E383+E384+E385+E386+E387+E388+E389</f>
        <v>0</v>
      </c>
      <c r="F375" s="357">
        <f>F376+F377+F378+F379+F380+F381+F382+F383+F384+F385+F386+F387+F388+F389</f>
        <v>3726</v>
      </c>
      <c r="G375" s="251"/>
    </row>
    <row r="376" ht="24.2" customHeight="1" spans="1:7">
      <c r="A376" s="363" t="s">
        <v>238</v>
      </c>
      <c r="B376" s="360">
        <f t="shared" si="5"/>
        <v>67</v>
      </c>
      <c r="C376" s="362">
        <v>67</v>
      </c>
      <c r="D376" s="253"/>
      <c r="E376" s="253"/>
      <c r="F376" s="254"/>
      <c r="G376" s="251"/>
    </row>
    <row r="377" ht="24.2" customHeight="1" spans="1:7">
      <c r="A377" s="363" t="s">
        <v>243</v>
      </c>
      <c r="B377" s="360">
        <f t="shared" si="5"/>
        <v>12</v>
      </c>
      <c r="C377" s="362">
        <v>12</v>
      </c>
      <c r="D377" s="253"/>
      <c r="E377" s="253"/>
      <c r="F377" s="254"/>
      <c r="G377" s="251"/>
    </row>
    <row r="378" ht="24.2" customHeight="1" spans="1:7">
      <c r="A378" s="363" t="s">
        <v>248</v>
      </c>
      <c r="B378" s="360">
        <f t="shared" si="5"/>
        <v>41</v>
      </c>
      <c r="C378" s="362">
        <v>41</v>
      </c>
      <c r="D378" s="253"/>
      <c r="E378" s="253"/>
      <c r="F378" s="253"/>
      <c r="G378" s="251"/>
    </row>
    <row r="379" ht="24.2" customHeight="1" spans="1:7">
      <c r="A379" s="363" t="s">
        <v>245</v>
      </c>
      <c r="B379" s="360">
        <f t="shared" si="5"/>
        <v>922</v>
      </c>
      <c r="C379" s="362">
        <v>922</v>
      </c>
      <c r="D379" s="253"/>
      <c r="E379" s="253"/>
      <c r="F379" s="254"/>
      <c r="G379" s="251"/>
    </row>
    <row r="380" ht="24.2" customHeight="1" spans="1:7">
      <c r="A380" s="363" t="s">
        <v>509</v>
      </c>
      <c r="B380" s="360">
        <f t="shared" si="5"/>
        <v>37</v>
      </c>
      <c r="C380" s="362">
        <v>30</v>
      </c>
      <c r="D380" s="253"/>
      <c r="E380" s="253"/>
      <c r="F380" s="254">
        <v>7</v>
      </c>
      <c r="G380" s="251"/>
    </row>
    <row r="381" ht="24.2" customHeight="1" spans="1:7">
      <c r="A381" s="363" t="s">
        <v>510</v>
      </c>
      <c r="B381" s="360">
        <f t="shared" si="5"/>
        <v>153</v>
      </c>
      <c r="C381" s="362">
        <v>119</v>
      </c>
      <c r="D381" s="253"/>
      <c r="E381" s="253"/>
      <c r="F381" s="253">
        <v>34</v>
      </c>
      <c r="G381" s="251"/>
    </row>
    <row r="382" ht="24.2" customHeight="1" spans="1:7">
      <c r="A382" s="363" t="s">
        <v>511</v>
      </c>
      <c r="B382" s="360">
        <f t="shared" si="5"/>
        <v>40</v>
      </c>
      <c r="C382" s="362">
        <v>30</v>
      </c>
      <c r="D382" s="253"/>
      <c r="E382" s="253"/>
      <c r="F382" s="254">
        <v>10</v>
      </c>
      <c r="G382" s="251"/>
    </row>
    <row r="383" ht="24.2" customHeight="1" spans="1:7">
      <c r="A383" s="363" t="s">
        <v>512</v>
      </c>
      <c r="B383" s="360">
        <f t="shared" si="5"/>
        <v>22</v>
      </c>
      <c r="C383" s="362">
        <v>22</v>
      </c>
      <c r="D383" s="253"/>
      <c r="E383" s="253"/>
      <c r="F383" s="254"/>
      <c r="G383" s="251"/>
    </row>
    <row r="384" ht="24.2" customHeight="1" spans="1:7">
      <c r="A384" s="363" t="s">
        <v>513</v>
      </c>
      <c r="B384" s="360">
        <f t="shared" si="5"/>
        <v>4326</v>
      </c>
      <c r="C384" s="362">
        <v>4326</v>
      </c>
      <c r="D384" s="253"/>
      <c r="E384" s="253"/>
      <c r="F384" s="254"/>
      <c r="G384" s="251"/>
    </row>
    <row r="385" ht="24.2" customHeight="1" spans="1:7">
      <c r="A385" s="363" t="s">
        <v>514</v>
      </c>
      <c r="B385" s="360">
        <f t="shared" si="5"/>
        <v>3852</v>
      </c>
      <c r="C385" s="362">
        <v>2350</v>
      </c>
      <c r="D385" s="253"/>
      <c r="E385" s="253"/>
      <c r="F385" s="253">
        <v>1502</v>
      </c>
      <c r="G385" s="251"/>
    </row>
    <row r="386" ht="24.2" customHeight="1" spans="1:7">
      <c r="A386" s="363" t="s">
        <v>515</v>
      </c>
      <c r="B386" s="360">
        <f t="shared" si="5"/>
        <v>0</v>
      </c>
      <c r="C386" s="362"/>
      <c r="D386" s="253"/>
      <c r="E386" s="253"/>
      <c r="F386" s="253"/>
      <c r="G386" s="251"/>
    </row>
    <row r="387" ht="24.2" customHeight="1" spans="1:7">
      <c r="A387" s="363" t="s">
        <v>516</v>
      </c>
      <c r="B387" s="360">
        <f t="shared" si="5"/>
        <v>0</v>
      </c>
      <c r="C387" s="362"/>
      <c r="D387" s="253"/>
      <c r="E387" s="253"/>
      <c r="F387" s="253"/>
      <c r="G387" s="251"/>
    </row>
    <row r="388" ht="24.2" customHeight="1" spans="1:7">
      <c r="A388" s="363" t="s">
        <v>517</v>
      </c>
      <c r="B388" s="360">
        <f t="shared" si="5"/>
        <v>2173</v>
      </c>
      <c r="C388" s="362"/>
      <c r="D388" s="253"/>
      <c r="E388" s="253"/>
      <c r="F388" s="254">
        <v>2173</v>
      </c>
      <c r="G388" s="251"/>
    </row>
    <row r="389" ht="24.2" customHeight="1" spans="1:7">
      <c r="A389" s="363" t="s">
        <v>518</v>
      </c>
      <c r="B389" s="360">
        <f t="shared" si="5"/>
        <v>848</v>
      </c>
      <c r="C389" s="362">
        <v>848</v>
      </c>
      <c r="D389" s="253"/>
      <c r="E389" s="253"/>
      <c r="F389" s="254"/>
      <c r="G389" s="251"/>
    </row>
    <row r="390" ht="24.2" customHeight="1" spans="1:7">
      <c r="A390" s="359" t="s">
        <v>519</v>
      </c>
      <c r="B390" s="360">
        <f>B391+B392+B393+B394+B395+B396+B397+B398+B399</f>
        <v>12074</v>
      </c>
      <c r="C390" s="362">
        <f>SUM(C391:C399)</f>
        <v>11899</v>
      </c>
      <c r="D390" s="364">
        <f>SUM(D391:D399)</f>
        <v>0</v>
      </c>
      <c r="E390" s="364">
        <f>SUM(E391:E399)</f>
        <v>0</v>
      </c>
      <c r="F390" s="364">
        <f>SUM(F391:F399)</f>
        <v>175</v>
      </c>
      <c r="G390" s="251"/>
    </row>
    <row r="391" ht="24.2" customHeight="1" spans="1:7">
      <c r="A391" s="363" t="s">
        <v>238</v>
      </c>
      <c r="B391" s="360">
        <f t="shared" si="5"/>
        <v>50</v>
      </c>
      <c r="C391" s="362">
        <v>50</v>
      </c>
      <c r="D391" s="253"/>
      <c r="E391" s="253"/>
      <c r="F391" s="254"/>
      <c r="G391" s="251"/>
    </row>
    <row r="392" ht="24.2" customHeight="1" spans="1:7">
      <c r="A392" s="363" t="s">
        <v>248</v>
      </c>
      <c r="B392" s="360">
        <f t="shared" si="5"/>
        <v>171</v>
      </c>
      <c r="C392" s="362">
        <v>171</v>
      </c>
      <c r="D392" s="253"/>
      <c r="E392" s="253"/>
      <c r="F392" s="253"/>
      <c r="G392" s="251"/>
    </row>
    <row r="393" ht="24.2" customHeight="1" spans="1:7">
      <c r="A393" s="363" t="s">
        <v>520</v>
      </c>
      <c r="B393" s="360">
        <f t="shared" si="5"/>
        <v>1050</v>
      </c>
      <c r="C393" s="362">
        <v>1050</v>
      </c>
      <c r="D393" s="253"/>
      <c r="E393" s="253"/>
      <c r="F393" s="253"/>
      <c r="G393" s="251"/>
    </row>
    <row r="394" ht="24.2" customHeight="1" spans="1:7">
      <c r="A394" s="363" t="s">
        <v>521</v>
      </c>
      <c r="B394" s="360">
        <f t="shared" si="5"/>
        <v>8570</v>
      </c>
      <c r="C394" s="362">
        <v>8395</v>
      </c>
      <c r="D394" s="253"/>
      <c r="E394" s="253"/>
      <c r="F394" s="254">
        <v>175</v>
      </c>
      <c r="G394" s="251"/>
    </row>
    <row r="395" ht="24.2" customHeight="1" spans="1:7">
      <c r="A395" s="363" t="s">
        <v>522</v>
      </c>
      <c r="B395" s="360">
        <f t="shared" si="5"/>
        <v>0</v>
      </c>
      <c r="C395" s="362"/>
      <c r="D395" s="253"/>
      <c r="E395" s="253"/>
      <c r="F395" s="254"/>
      <c r="G395" s="251"/>
    </row>
    <row r="396" ht="24.2" customHeight="1" spans="1:7">
      <c r="A396" s="363" t="s">
        <v>523</v>
      </c>
      <c r="B396" s="360">
        <f t="shared" si="5"/>
        <v>35</v>
      </c>
      <c r="C396" s="362">
        <v>35</v>
      </c>
      <c r="D396" s="253"/>
      <c r="E396" s="253"/>
      <c r="F396" s="254"/>
      <c r="G396" s="251"/>
    </row>
    <row r="397" ht="24.2" customHeight="1" spans="1:7">
      <c r="A397" s="363" t="s">
        <v>524</v>
      </c>
      <c r="B397" s="360">
        <f t="shared" si="5"/>
        <v>400</v>
      </c>
      <c r="C397" s="362">
        <v>400</v>
      </c>
      <c r="D397" s="253"/>
      <c r="E397" s="253"/>
      <c r="F397" s="254"/>
      <c r="G397" s="251"/>
    </row>
    <row r="398" ht="24.2" customHeight="1" spans="1:7">
      <c r="A398" s="363" t="s">
        <v>525</v>
      </c>
      <c r="B398" s="360">
        <f t="shared" si="5"/>
        <v>1798</v>
      </c>
      <c r="C398" s="362">
        <v>1798</v>
      </c>
      <c r="D398" s="253"/>
      <c r="E398" s="253"/>
      <c r="F398" s="254"/>
      <c r="G398" s="251"/>
    </row>
    <row r="399" ht="24.2" customHeight="1" spans="1:7">
      <c r="A399" s="363" t="s">
        <v>526</v>
      </c>
      <c r="B399" s="360">
        <f t="shared" si="5"/>
        <v>0</v>
      </c>
      <c r="C399" s="362"/>
      <c r="D399" s="253"/>
      <c r="E399" s="253"/>
      <c r="F399" s="254"/>
      <c r="G399" s="251"/>
    </row>
    <row r="400" ht="24.2" customHeight="1" spans="1:7">
      <c r="A400" s="359" t="s">
        <v>527</v>
      </c>
      <c r="B400" s="360">
        <f>B401+B402+B403+B404+B405+B406+B407+B408+B409</f>
        <v>13463</v>
      </c>
      <c r="C400" s="362">
        <f>C401+C402+C403+C404+C405+C406+C407+C408+C409</f>
        <v>5026</v>
      </c>
      <c r="D400" s="364">
        <f>D401+D402+D403+D404+D405+D406+D407+D408+D409</f>
        <v>0</v>
      </c>
      <c r="E400" s="364">
        <f>E401+E402+E403+E404+E405+E406+E407+E408+E409</f>
        <v>0</v>
      </c>
      <c r="F400" s="364">
        <f>F401+F402+F403+F404+F405+F406+F407+F408+F409</f>
        <v>8437</v>
      </c>
      <c r="G400" s="251"/>
    </row>
    <row r="401" ht="24.2" customHeight="1" spans="1:7">
      <c r="A401" s="363" t="s">
        <v>238</v>
      </c>
      <c r="B401" s="360">
        <f t="shared" si="5"/>
        <v>57</v>
      </c>
      <c r="C401" s="362">
        <v>57</v>
      </c>
      <c r="D401" s="253"/>
      <c r="E401" s="253"/>
      <c r="F401" s="254"/>
      <c r="G401" s="251"/>
    </row>
    <row r="402" ht="24.2" customHeight="1" spans="1:7">
      <c r="A402" s="363" t="s">
        <v>248</v>
      </c>
      <c r="B402" s="360">
        <f t="shared" si="5"/>
        <v>43</v>
      </c>
      <c r="C402" s="362">
        <v>43</v>
      </c>
      <c r="D402" s="253"/>
      <c r="E402" s="253"/>
      <c r="F402" s="253"/>
      <c r="G402" s="251"/>
    </row>
    <row r="403" ht="24.2" customHeight="1" spans="1:7">
      <c r="A403" s="363" t="s">
        <v>528</v>
      </c>
      <c r="B403" s="360">
        <f t="shared" si="5"/>
        <v>379</v>
      </c>
      <c r="C403" s="362">
        <v>379</v>
      </c>
      <c r="D403" s="253"/>
      <c r="E403" s="253"/>
      <c r="F403" s="253"/>
      <c r="G403" s="251"/>
    </row>
    <row r="404" ht="24.2" customHeight="1" spans="1:7">
      <c r="A404" s="363" t="s">
        <v>529</v>
      </c>
      <c r="B404" s="360">
        <f t="shared" si="5"/>
        <v>6747</v>
      </c>
      <c r="C404" s="362"/>
      <c r="D404" s="253"/>
      <c r="E404" s="253"/>
      <c r="F404" s="253">
        <v>6747</v>
      </c>
      <c r="G404" s="251"/>
    </row>
    <row r="405" ht="24.2" customHeight="1" spans="1:7">
      <c r="A405" s="363" t="s">
        <v>530</v>
      </c>
      <c r="B405" s="360">
        <f t="shared" si="5"/>
        <v>477</v>
      </c>
      <c r="C405" s="362">
        <v>477</v>
      </c>
      <c r="D405" s="253"/>
      <c r="E405" s="253"/>
      <c r="F405" s="254"/>
      <c r="G405" s="251"/>
    </row>
    <row r="406" ht="24.2" customHeight="1" spans="1:7">
      <c r="A406" s="363" t="s">
        <v>531</v>
      </c>
      <c r="B406" s="360">
        <f t="shared" si="5"/>
        <v>17</v>
      </c>
      <c r="C406" s="362">
        <v>17</v>
      </c>
      <c r="D406" s="253"/>
      <c r="E406" s="253"/>
      <c r="F406" s="254"/>
      <c r="G406" s="251"/>
    </row>
    <row r="407" ht="24.2" customHeight="1" spans="1:7">
      <c r="A407" s="363" t="s">
        <v>532</v>
      </c>
      <c r="B407" s="360">
        <f t="shared" si="5"/>
        <v>3</v>
      </c>
      <c r="C407" s="362"/>
      <c r="D407" s="253"/>
      <c r="E407" s="253"/>
      <c r="F407" s="254">
        <v>3</v>
      </c>
      <c r="G407" s="251"/>
    </row>
    <row r="408" ht="24.2" customHeight="1" spans="1:7">
      <c r="A408" s="363" t="s">
        <v>533</v>
      </c>
      <c r="B408" s="360">
        <f t="shared" si="5"/>
        <v>414</v>
      </c>
      <c r="C408" s="362">
        <v>301</v>
      </c>
      <c r="D408" s="253"/>
      <c r="E408" s="253"/>
      <c r="F408" s="254">
        <v>113</v>
      </c>
      <c r="G408" s="251"/>
    </row>
    <row r="409" ht="24.2" customHeight="1" spans="1:7">
      <c r="A409" s="363" t="s">
        <v>534</v>
      </c>
      <c r="B409" s="360">
        <f t="shared" si="5"/>
        <v>5326</v>
      </c>
      <c r="C409" s="362">
        <v>3752</v>
      </c>
      <c r="D409" s="253"/>
      <c r="E409" s="253"/>
      <c r="F409" s="254">
        <v>1574</v>
      </c>
      <c r="G409" s="251"/>
    </row>
    <row r="410" ht="24.2" customHeight="1" spans="1:7">
      <c r="A410" s="359" t="s">
        <v>535</v>
      </c>
      <c r="B410" s="360">
        <f>B411+B412+B413+B414+B415+B416+B417</f>
        <v>4652</v>
      </c>
      <c r="C410" s="362">
        <f>SUM(C411:C417)</f>
        <v>4479</v>
      </c>
      <c r="D410" s="364">
        <f>SUM(D411:D417)</f>
        <v>142</v>
      </c>
      <c r="E410" s="364">
        <f>SUM(E411:E417)</f>
        <v>0</v>
      </c>
      <c r="F410" s="364">
        <f>SUM(F411:F417)</f>
        <v>31</v>
      </c>
      <c r="G410" s="251"/>
    </row>
    <row r="411" ht="24.2" customHeight="1" spans="1:7">
      <c r="A411" s="363" t="s">
        <v>238</v>
      </c>
      <c r="B411" s="360">
        <f t="shared" si="5"/>
        <v>0</v>
      </c>
      <c r="C411" s="362"/>
      <c r="D411" s="253"/>
      <c r="E411" s="253"/>
      <c r="F411" s="254"/>
      <c r="G411" s="251"/>
    </row>
    <row r="412" ht="24.2" customHeight="1" spans="1:7">
      <c r="A412" s="363" t="s">
        <v>243</v>
      </c>
      <c r="B412" s="360">
        <f t="shared" si="5"/>
        <v>0</v>
      </c>
      <c r="C412" s="362"/>
      <c r="D412" s="253"/>
      <c r="E412" s="253"/>
      <c r="F412" s="254"/>
      <c r="G412" s="251"/>
    </row>
    <row r="413" ht="24.2" customHeight="1" spans="1:7">
      <c r="A413" s="363" t="s">
        <v>536</v>
      </c>
      <c r="B413" s="360">
        <f t="shared" si="5"/>
        <v>142</v>
      </c>
      <c r="C413" s="362"/>
      <c r="D413" s="253">
        <v>142</v>
      </c>
      <c r="E413" s="253"/>
      <c r="F413" s="254"/>
      <c r="G413" s="251"/>
    </row>
    <row r="414" ht="24.2" customHeight="1" spans="1:7">
      <c r="A414" s="363" t="s">
        <v>537</v>
      </c>
      <c r="B414" s="360">
        <f t="shared" si="5"/>
        <v>120</v>
      </c>
      <c r="C414" s="362">
        <v>120</v>
      </c>
      <c r="D414" s="253"/>
      <c r="E414" s="253"/>
      <c r="F414" s="254"/>
      <c r="G414" s="251"/>
    </row>
    <row r="415" ht="24.2" customHeight="1" spans="1:7">
      <c r="A415" s="363" t="s">
        <v>538</v>
      </c>
      <c r="B415" s="360">
        <f t="shared" si="5"/>
        <v>0</v>
      </c>
      <c r="C415" s="362"/>
      <c r="D415" s="253"/>
      <c r="E415" s="253"/>
      <c r="F415" s="254"/>
      <c r="G415" s="251"/>
    </row>
    <row r="416" ht="24.2" customHeight="1" spans="1:7">
      <c r="A416" s="363" t="s">
        <v>245</v>
      </c>
      <c r="B416" s="360">
        <f t="shared" si="5"/>
        <v>0</v>
      </c>
      <c r="C416" s="362"/>
      <c r="D416" s="253"/>
      <c r="E416" s="253"/>
      <c r="F416" s="253"/>
      <c r="G416" s="251"/>
    </row>
    <row r="417" ht="24.2" customHeight="1" spans="1:7">
      <c r="A417" s="363" t="s">
        <v>539</v>
      </c>
      <c r="B417" s="360">
        <f t="shared" si="5"/>
        <v>4390</v>
      </c>
      <c r="C417" s="362">
        <v>4359</v>
      </c>
      <c r="D417" s="253"/>
      <c r="E417" s="253"/>
      <c r="F417" s="254">
        <v>31</v>
      </c>
      <c r="G417" s="251"/>
    </row>
    <row r="418" ht="24.2" customHeight="1" spans="1:7">
      <c r="A418" s="359" t="s">
        <v>540</v>
      </c>
      <c r="B418" s="360">
        <f>B419+B420+B421+B422</f>
        <v>2826</v>
      </c>
      <c r="C418" s="362">
        <f>SUM(C419:C422)</f>
        <v>1855</v>
      </c>
      <c r="D418" s="364">
        <f>SUM(D419:D422)</f>
        <v>971</v>
      </c>
      <c r="E418" s="364">
        <f>SUM(E419:E422)</f>
        <v>0</v>
      </c>
      <c r="F418" s="364">
        <f>SUM(F419:F422)</f>
        <v>0</v>
      </c>
      <c r="G418" s="251"/>
    </row>
    <row r="419" ht="24.2" customHeight="1" spans="1:7">
      <c r="A419" s="363" t="s">
        <v>541</v>
      </c>
      <c r="B419" s="360">
        <f t="shared" si="5"/>
        <v>971</v>
      </c>
      <c r="C419" s="362"/>
      <c r="D419" s="253">
        <v>971</v>
      </c>
      <c r="E419" s="253"/>
      <c r="F419" s="254"/>
      <c r="G419" s="251"/>
    </row>
    <row r="420" ht="24.2" customHeight="1" spans="1:7">
      <c r="A420" s="363" t="s">
        <v>542</v>
      </c>
      <c r="B420" s="360">
        <f t="shared" si="5"/>
        <v>1165</v>
      </c>
      <c r="C420" s="362">
        <v>1165</v>
      </c>
      <c r="D420" s="253"/>
      <c r="E420" s="253"/>
      <c r="F420" s="254"/>
      <c r="G420" s="251"/>
    </row>
    <row r="421" ht="24.2" customHeight="1" spans="1:7">
      <c r="A421" s="363" t="s">
        <v>543</v>
      </c>
      <c r="B421" s="360">
        <f t="shared" si="5"/>
        <v>234</v>
      </c>
      <c r="C421" s="362">
        <v>234</v>
      </c>
      <c r="D421" s="253"/>
      <c r="E421" s="253"/>
      <c r="F421" s="254"/>
      <c r="G421" s="251"/>
    </row>
    <row r="422" ht="24.2" customHeight="1" spans="1:7">
      <c r="A422" s="363" t="s">
        <v>544</v>
      </c>
      <c r="B422" s="360">
        <f t="shared" si="5"/>
        <v>456</v>
      </c>
      <c r="C422" s="362">
        <v>456</v>
      </c>
      <c r="D422" s="253"/>
      <c r="E422" s="253"/>
      <c r="F422" s="254"/>
      <c r="G422" s="251"/>
    </row>
    <row r="423" ht="24.2" customHeight="1" spans="1:7">
      <c r="A423" s="359" t="s">
        <v>545</v>
      </c>
      <c r="B423" s="360">
        <f>B424+B425</f>
        <v>908</v>
      </c>
      <c r="C423" s="362">
        <f>SUM(C424:C425)</f>
        <v>745</v>
      </c>
      <c r="D423" s="364">
        <f>SUM(D424:D425)</f>
        <v>0</v>
      </c>
      <c r="E423" s="364">
        <f>SUM(E424:E425)</f>
        <v>0</v>
      </c>
      <c r="F423" s="364">
        <f>SUM(F424:F425)</f>
        <v>163</v>
      </c>
      <c r="G423" s="251"/>
    </row>
    <row r="424" ht="24.2" customHeight="1" spans="1:7">
      <c r="A424" s="363" t="s">
        <v>546</v>
      </c>
      <c r="B424" s="360">
        <f t="shared" si="5"/>
        <v>108</v>
      </c>
      <c r="C424" s="362"/>
      <c r="D424" s="253"/>
      <c r="E424" s="253"/>
      <c r="F424" s="254">
        <v>108</v>
      </c>
      <c r="G424" s="251"/>
    </row>
    <row r="425" ht="24.2" customHeight="1" spans="1:7">
      <c r="A425" s="363" t="s">
        <v>547</v>
      </c>
      <c r="B425" s="360">
        <f t="shared" si="5"/>
        <v>800</v>
      </c>
      <c r="C425" s="362">
        <v>745</v>
      </c>
      <c r="D425" s="253"/>
      <c r="E425" s="253"/>
      <c r="F425" s="254">
        <v>55</v>
      </c>
      <c r="G425" s="251"/>
    </row>
    <row r="426" ht="24.2" customHeight="1" spans="1:7">
      <c r="A426" s="376" t="s">
        <v>548</v>
      </c>
      <c r="B426" s="360">
        <f t="shared" si="5"/>
        <v>0</v>
      </c>
      <c r="C426" s="362">
        <f>SUM(C427)</f>
        <v>0</v>
      </c>
      <c r="D426" s="362"/>
      <c r="E426" s="362">
        <f>SUM(E427)</f>
        <v>0</v>
      </c>
      <c r="F426" s="362">
        <f>SUM(F427)</f>
        <v>0</v>
      </c>
      <c r="G426" s="251"/>
    </row>
    <row r="427" ht="24.2" customHeight="1" spans="1:7">
      <c r="A427" s="363" t="s">
        <v>549</v>
      </c>
      <c r="B427" s="360">
        <f t="shared" si="5"/>
        <v>0</v>
      </c>
      <c r="C427" s="362"/>
      <c r="D427" s="253"/>
      <c r="E427" s="253"/>
      <c r="F427" s="254"/>
      <c r="G427" s="251"/>
    </row>
    <row r="428" ht="24.2" customHeight="1" spans="1:7">
      <c r="A428" s="359" t="s">
        <v>550</v>
      </c>
      <c r="B428" s="360">
        <f>B429</f>
        <v>26</v>
      </c>
      <c r="C428" s="362">
        <f>SUM(C429)</f>
        <v>0</v>
      </c>
      <c r="D428" s="357">
        <f>D429</f>
        <v>0</v>
      </c>
      <c r="E428" s="357">
        <f>E429</f>
        <v>0</v>
      </c>
      <c r="F428" s="357">
        <f>F429</f>
        <v>26</v>
      </c>
      <c r="G428" s="251"/>
    </row>
    <row r="429" ht="24.2" customHeight="1" spans="1:7">
      <c r="A429" s="363" t="s">
        <v>551</v>
      </c>
      <c r="B429" s="360">
        <f t="shared" si="5"/>
        <v>26</v>
      </c>
      <c r="C429" s="362"/>
      <c r="D429" s="253"/>
      <c r="E429" s="253"/>
      <c r="F429" s="253">
        <v>26</v>
      </c>
      <c r="G429" s="251"/>
    </row>
    <row r="430" ht="24.2" customHeight="1" spans="1:7">
      <c r="A430" s="359" t="s">
        <v>552</v>
      </c>
      <c r="B430" s="360">
        <f>B431+B439+B442</f>
        <v>7682</v>
      </c>
      <c r="C430" s="362">
        <f>C431+C439+C442</f>
        <v>4299</v>
      </c>
      <c r="D430" s="362">
        <f>D431+D439+D442</f>
        <v>961</v>
      </c>
      <c r="E430" s="362">
        <f>E431+E439+E442</f>
        <v>0</v>
      </c>
      <c r="F430" s="362">
        <f>F431+F439+F442</f>
        <v>2422</v>
      </c>
      <c r="G430" s="251"/>
    </row>
    <row r="431" ht="24.2" customHeight="1" spans="1:7">
      <c r="A431" s="359" t="s">
        <v>553</v>
      </c>
      <c r="B431" s="360">
        <f>B432+B433+B434+B435+B436+B437+B438</f>
        <v>7522</v>
      </c>
      <c r="C431" s="357">
        <f>C432+C433+C434+C435+C436+C437+C438</f>
        <v>4299</v>
      </c>
      <c r="D431" s="362">
        <f>SUM(D432:D438)</f>
        <v>961</v>
      </c>
      <c r="E431" s="362">
        <f>SUM(E432:E438)</f>
        <v>0</v>
      </c>
      <c r="F431" s="362">
        <f>SUM(F432:F438)</f>
        <v>2262</v>
      </c>
      <c r="G431" s="251"/>
    </row>
    <row r="432" ht="24.2" customHeight="1" spans="1:7">
      <c r="A432" s="363" t="s">
        <v>238</v>
      </c>
      <c r="B432" s="360">
        <f t="shared" ref="B432:B501" si="6">C432+D432+E432+F432</f>
        <v>101</v>
      </c>
      <c r="C432" s="362">
        <v>101</v>
      </c>
      <c r="D432" s="253"/>
      <c r="E432" s="253"/>
      <c r="F432" s="254"/>
      <c r="G432" s="251"/>
    </row>
    <row r="433" ht="24.2" customHeight="1" spans="1:7">
      <c r="A433" s="363" t="s">
        <v>248</v>
      </c>
      <c r="B433" s="360">
        <f t="shared" si="6"/>
        <v>635</v>
      </c>
      <c r="C433" s="362">
        <v>635</v>
      </c>
      <c r="D433" s="253"/>
      <c r="E433" s="253"/>
      <c r="F433" s="254"/>
      <c r="G433" s="251"/>
    </row>
    <row r="434" ht="24.2" customHeight="1" spans="1:7">
      <c r="A434" s="363" t="s">
        <v>554</v>
      </c>
      <c r="B434" s="360">
        <f t="shared" si="6"/>
        <v>4189</v>
      </c>
      <c r="C434" s="362">
        <v>1977</v>
      </c>
      <c r="D434" s="253"/>
      <c r="E434" s="253"/>
      <c r="F434" s="254">
        <v>2212</v>
      </c>
      <c r="G434" s="251"/>
    </row>
    <row r="435" ht="24.2" customHeight="1" spans="1:7">
      <c r="A435" s="363" t="s">
        <v>555</v>
      </c>
      <c r="B435" s="360">
        <f t="shared" si="6"/>
        <v>0</v>
      </c>
      <c r="C435" s="362"/>
      <c r="D435" s="253"/>
      <c r="E435" s="253"/>
      <c r="F435" s="254"/>
      <c r="G435" s="251"/>
    </row>
    <row r="436" ht="24.2" customHeight="1" spans="1:7">
      <c r="A436" s="363" t="s">
        <v>556</v>
      </c>
      <c r="B436" s="360">
        <f t="shared" si="6"/>
        <v>0</v>
      </c>
      <c r="C436" s="362"/>
      <c r="D436" s="253"/>
      <c r="E436" s="253"/>
      <c r="F436" s="254"/>
      <c r="G436" s="251"/>
    </row>
    <row r="437" ht="24.2" customHeight="1" spans="1:7">
      <c r="A437" s="363" t="s">
        <v>557</v>
      </c>
      <c r="B437" s="360">
        <f t="shared" si="6"/>
        <v>630</v>
      </c>
      <c r="C437" s="362">
        <v>580</v>
      </c>
      <c r="D437" s="253"/>
      <c r="E437" s="253"/>
      <c r="F437" s="254">
        <v>50</v>
      </c>
      <c r="G437" s="251"/>
    </row>
    <row r="438" ht="24.2" customHeight="1" spans="1:7">
      <c r="A438" s="363" t="s">
        <v>558</v>
      </c>
      <c r="B438" s="360">
        <f t="shared" si="6"/>
        <v>1967</v>
      </c>
      <c r="C438" s="362">
        <v>1006</v>
      </c>
      <c r="D438" s="253">
        <v>961</v>
      </c>
      <c r="E438" s="253"/>
      <c r="F438" s="254"/>
      <c r="G438" s="251"/>
    </row>
    <row r="439" ht="24.2" customHeight="1" spans="1:7">
      <c r="A439" s="376" t="s">
        <v>559</v>
      </c>
      <c r="B439" s="360">
        <f t="shared" si="6"/>
        <v>0</v>
      </c>
      <c r="C439" s="362">
        <f>SUM(C440:C441)</f>
        <v>0</v>
      </c>
      <c r="D439" s="362"/>
      <c r="E439" s="362">
        <f>SUM(E440:E441)</f>
        <v>0</v>
      </c>
      <c r="F439" s="362">
        <f>SUM(F440:F441)</f>
        <v>0</v>
      </c>
      <c r="G439" s="251"/>
    </row>
    <row r="440" ht="24.2" customHeight="1" spans="1:7">
      <c r="A440" s="377" t="s">
        <v>560</v>
      </c>
      <c r="B440" s="360">
        <f t="shared" si="6"/>
        <v>0</v>
      </c>
      <c r="C440" s="362"/>
      <c r="D440" s="253"/>
      <c r="E440" s="253"/>
      <c r="F440" s="254"/>
      <c r="G440" s="251"/>
    </row>
    <row r="441" ht="24.2" customHeight="1" spans="1:7">
      <c r="A441" s="377" t="s">
        <v>561</v>
      </c>
      <c r="B441" s="360">
        <f t="shared" si="6"/>
        <v>0</v>
      </c>
      <c r="C441" s="362"/>
      <c r="D441" s="253"/>
      <c r="E441" s="253"/>
      <c r="F441" s="254"/>
      <c r="G441" s="251"/>
    </row>
    <row r="442" ht="24.2" customHeight="1" spans="1:7">
      <c r="A442" s="376" t="s">
        <v>562</v>
      </c>
      <c r="B442" s="360">
        <f>B443</f>
        <v>160</v>
      </c>
      <c r="C442" s="362">
        <f>SUM(C443)</f>
        <v>0</v>
      </c>
      <c r="D442" s="362">
        <f>SUM(D443)</f>
        <v>0</v>
      </c>
      <c r="E442" s="362">
        <f>SUM(E443)</f>
        <v>0</v>
      </c>
      <c r="F442" s="362">
        <f>SUM(F443)</f>
        <v>160</v>
      </c>
      <c r="G442" s="251"/>
    </row>
    <row r="443" ht="24.2" customHeight="1" spans="1:7">
      <c r="A443" s="363" t="s">
        <v>563</v>
      </c>
      <c r="B443" s="360">
        <f t="shared" si="6"/>
        <v>160</v>
      </c>
      <c r="C443" s="362"/>
      <c r="D443" s="253"/>
      <c r="E443" s="253"/>
      <c r="F443" s="254">
        <v>160</v>
      </c>
      <c r="G443" s="251"/>
    </row>
    <row r="444" ht="24.2" customHeight="1" spans="1:7">
      <c r="A444" s="359" t="s">
        <v>564</v>
      </c>
      <c r="B444" s="360">
        <f>B445+B451</f>
        <v>3798</v>
      </c>
      <c r="C444" s="357">
        <f>C445+C451</f>
        <v>3560</v>
      </c>
      <c r="D444" s="362">
        <f>D445+D451</f>
        <v>238</v>
      </c>
      <c r="E444" s="362">
        <f>E445+E451</f>
        <v>0</v>
      </c>
      <c r="F444" s="362">
        <f>F445+F451</f>
        <v>0</v>
      </c>
      <c r="G444" s="251"/>
    </row>
    <row r="445" ht="24.2" customHeight="1" spans="1:7">
      <c r="A445" s="359" t="s">
        <v>565</v>
      </c>
      <c r="B445" s="360">
        <f>B446+B447+B448+B449+B450</f>
        <v>3408</v>
      </c>
      <c r="C445" s="357">
        <f>C446+C447+C448+C449+C450</f>
        <v>3408</v>
      </c>
      <c r="D445" s="362"/>
      <c r="E445" s="362"/>
      <c r="F445" s="362">
        <f>SUM(F446:F450)</f>
        <v>0</v>
      </c>
      <c r="G445" s="251"/>
    </row>
    <row r="446" ht="24.2" customHeight="1" spans="1:7">
      <c r="A446" s="363" t="s">
        <v>238</v>
      </c>
      <c r="B446" s="360">
        <f t="shared" si="6"/>
        <v>68</v>
      </c>
      <c r="C446" s="362">
        <v>68</v>
      </c>
      <c r="D446" s="253"/>
      <c r="E446" s="253"/>
      <c r="F446" s="254"/>
      <c r="G446" s="251"/>
    </row>
    <row r="447" ht="24.2" customHeight="1" spans="1:7">
      <c r="A447" s="363" t="s">
        <v>243</v>
      </c>
      <c r="B447" s="360">
        <f t="shared" si="6"/>
        <v>188</v>
      </c>
      <c r="C447" s="362">
        <v>188</v>
      </c>
      <c r="D447" s="253"/>
      <c r="E447" s="253"/>
      <c r="F447" s="254"/>
      <c r="G447" s="251"/>
    </row>
    <row r="448" ht="24.2" customHeight="1" spans="1:7">
      <c r="A448" s="363" t="s">
        <v>566</v>
      </c>
      <c r="B448" s="360">
        <f t="shared" si="6"/>
        <v>0</v>
      </c>
      <c r="C448" s="362"/>
      <c r="D448" s="253"/>
      <c r="E448" s="253"/>
      <c r="F448" s="254"/>
      <c r="G448" s="251"/>
    </row>
    <row r="449" ht="24.2" customHeight="1" spans="1:7">
      <c r="A449" s="363" t="s">
        <v>245</v>
      </c>
      <c r="B449" s="360">
        <f t="shared" si="6"/>
        <v>134</v>
      </c>
      <c r="C449" s="362">
        <v>134</v>
      </c>
      <c r="D449" s="253"/>
      <c r="E449" s="253"/>
      <c r="F449" s="254"/>
      <c r="G449" s="251"/>
    </row>
    <row r="450" ht="24.2" customHeight="1" spans="1:7">
      <c r="A450" s="363" t="s">
        <v>567</v>
      </c>
      <c r="B450" s="360">
        <f t="shared" si="6"/>
        <v>3018</v>
      </c>
      <c r="C450" s="362">
        <v>3018</v>
      </c>
      <c r="D450" s="253"/>
      <c r="E450" s="253"/>
      <c r="F450" s="254"/>
      <c r="G450" s="251"/>
    </row>
    <row r="451" ht="24.2" customHeight="1" spans="1:7">
      <c r="A451" s="359" t="s">
        <v>568</v>
      </c>
      <c r="B451" s="360">
        <f>B452+B453</f>
        <v>390</v>
      </c>
      <c r="C451" s="357">
        <f>C452+C453</f>
        <v>152</v>
      </c>
      <c r="D451" s="362">
        <f>SUM(D452+D453)</f>
        <v>238</v>
      </c>
      <c r="E451" s="362">
        <f>SUM(E452+E453)</f>
        <v>0</v>
      </c>
      <c r="F451" s="362">
        <f>SUM(F452+F453)</f>
        <v>0</v>
      </c>
      <c r="G451" s="251"/>
    </row>
    <row r="452" ht="24.2" customHeight="1" spans="1:7">
      <c r="A452" s="363" t="s">
        <v>569</v>
      </c>
      <c r="B452" s="360">
        <f t="shared" si="6"/>
        <v>238</v>
      </c>
      <c r="C452" s="362"/>
      <c r="D452" s="253">
        <v>238</v>
      </c>
      <c r="E452" s="253"/>
      <c r="F452" s="253"/>
      <c r="G452" s="251"/>
    </row>
    <row r="453" ht="24.2" customHeight="1" spans="1:7">
      <c r="A453" s="363" t="s">
        <v>570</v>
      </c>
      <c r="B453" s="360">
        <f t="shared" si="6"/>
        <v>152</v>
      </c>
      <c r="C453" s="362">
        <v>152</v>
      </c>
      <c r="D453" s="253"/>
      <c r="E453" s="253"/>
      <c r="F453" s="254"/>
      <c r="G453" s="251"/>
    </row>
    <row r="454" ht="24.2" customHeight="1" spans="1:7">
      <c r="A454" s="359" t="s">
        <v>571</v>
      </c>
      <c r="B454" s="360">
        <f>B455+B458+B460</f>
        <v>326</v>
      </c>
      <c r="C454" s="357">
        <f>C455+C458+C460</f>
        <v>169</v>
      </c>
      <c r="D454" s="357">
        <f>D455+D458+D460</f>
        <v>82</v>
      </c>
      <c r="E454" s="364">
        <f>E455+E458+E460</f>
        <v>0</v>
      </c>
      <c r="F454" s="357">
        <f>F455+F458+F460</f>
        <v>75</v>
      </c>
      <c r="G454" s="251"/>
    </row>
    <row r="455" ht="24.2" customHeight="1" spans="1:7">
      <c r="A455" s="359" t="s">
        <v>572</v>
      </c>
      <c r="B455" s="360">
        <f>B456+B457</f>
        <v>316</v>
      </c>
      <c r="C455" s="362">
        <f>SUM(C456+C457)</f>
        <v>169</v>
      </c>
      <c r="D455" s="364">
        <f>SUM(D456+D457)</f>
        <v>72</v>
      </c>
      <c r="E455" s="364">
        <f>SUM(E456+E457)</f>
        <v>0</v>
      </c>
      <c r="F455" s="364">
        <f>SUM(F456+F457)</f>
        <v>75</v>
      </c>
      <c r="G455" s="251"/>
    </row>
    <row r="456" ht="24.2" customHeight="1" spans="1:7">
      <c r="A456" s="363" t="s">
        <v>245</v>
      </c>
      <c r="B456" s="360">
        <f t="shared" si="6"/>
        <v>154</v>
      </c>
      <c r="C456" s="362">
        <v>154</v>
      </c>
      <c r="D456" s="253"/>
      <c r="E456" s="253"/>
      <c r="F456" s="254"/>
      <c r="G456" s="251"/>
    </row>
    <row r="457" ht="24.2" customHeight="1" spans="1:7">
      <c r="A457" s="363" t="s">
        <v>573</v>
      </c>
      <c r="B457" s="360">
        <f t="shared" si="6"/>
        <v>162</v>
      </c>
      <c r="C457" s="362">
        <v>15</v>
      </c>
      <c r="D457" s="253">
        <v>72</v>
      </c>
      <c r="E457" s="253"/>
      <c r="F457" s="253">
        <v>75</v>
      </c>
      <c r="G457" s="251"/>
    </row>
    <row r="458" ht="24.2" customHeight="1" spans="1:7">
      <c r="A458" s="376" t="s">
        <v>574</v>
      </c>
      <c r="B458" s="360">
        <f t="shared" si="6"/>
        <v>10</v>
      </c>
      <c r="C458" s="362">
        <f>SUM(C459)</f>
        <v>0</v>
      </c>
      <c r="D458" s="362">
        <f>SUM(D459)</f>
        <v>10</v>
      </c>
      <c r="E458" s="364">
        <f>SUM(E459)</f>
        <v>0</v>
      </c>
      <c r="F458" s="362">
        <f>SUM(F459)</f>
        <v>0</v>
      </c>
      <c r="G458" s="251"/>
    </row>
    <row r="459" ht="24.2" customHeight="1" spans="1:7">
      <c r="A459" s="363" t="s">
        <v>575</v>
      </c>
      <c r="B459" s="360">
        <f t="shared" si="6"/>
        <v>10</v>
      </c>
      <c r="C459" s="362"/>
      <c r="D459" s="253">
        <v>10</v>
      </c>
      <c r="E459" s="253"/>
      <c r="F459" s="253"/>
      <c r="G459" s="251"/>
    </row>
    <row r="460" ht="24.2" customHeight="1" spans="1:7">
      <c r="A460" s="359" t="s">
        <v>576</v>
      </c>
      <c r="B460" s="360">
        <f t="shared" si="6"/>
        <v>0</v>
      </c>
      <c r="C460" s="362"/>
      <c r="D460" s="362">
        <f>SUM(D461)</f>
        <v>0</v>
      </c>
      <c r="E460" s="364">
        <f>SUM(E461)</f>
        <v>0</v>
      </c>
      <c r="F460" s="362">
        <f>SUM(F461)</f>
        <v>0</v>
      </c>
      <c r="G460" s="251"/>
    </row>
    <row r="461" ht="24.2" customHeight="1" spans="1:7">
      <c r="A461" s="363" t="s">
        <v>577</v>
      </c>
      <c r="B461" s="360">
        <f t="shared" si="6"/>
        <v>0</v>
      </c>
      <c r="C461" s="362"/>
      <c r="D461" s="253"/>
      <c r="E461" s="253"/>
      <c r="F461" s="253"/>
      <c r="G461" s="251"/>
    </row>
    <row r="462" ht="24.2" customHeight="1" spans="1:7">
      <c r="A462" s="359" t="s">
        <v>578</v>
      </c>
      <c r="B462" s="360">
        <f>B463+B473+B475</f>
        <v>6677</v>
      </c>
      <c r="C462" s="357">
        <f>C463+C473+C475</f>
        <v>6677</v>
      </c>
      <c r="D462" s="362"/>
      <c r="E462" s="362"/>
      <c r="F462" s="362">
        <f>F463+F473</f>
        <v>0</v>
      </c>
      <c r="G462" s="251"/>
    </row>
    <row r="463" ht="24.2" customHeight="1" spans="1:7">
      <c r="A463" s="359" t="s">
        <v>579</v>
      </c>
      <c r="B463" s="360">
        <f>B464+B465+B466+B467+B468+B469+B470+B471+B472</f>
        <v>6644</v>
      </c>
      <c r="C463" s="357">
        <f>C464+C465+C466+C467+C468+C469+C470+C471+C472</f>
        <v>6644</v>
      </c>
      <c r="D463" s="357">
        <f>D464+D465+D466+D467+D468+D469+D470+D471+D472</f>
        <v>0</v>
      </c>
      <c r="E463" s="357">
        <f>E464+E465+E466+E467+E468+E469+E470+E471+E472</f>
        <v>0</v>
      </c>
      <c r="F463" s="357">
        <f>F464+F465+F466+F467+F468+F469+F470+F471+F472</f>
        <v>0</v>
      </c>
      <c r="G463" s="251"/>
    </row>
    <row r="464" ht="24.2" customHeight="1" spans="1:7">
      <c r="A464" s="363" t="s">
        <v>238</v>
      </c>
      <c r="B464" s="360">
        <f t="shared" si="6"/>
        <v>85</v>
      </c>
      <c r="C464" s="362">
        <v>85</v>
      </c>
      <c r="D464" s="253"/>
      <c r="E464" s="253"/>
      <c r="F464" s="254"/>
      <c r="G464" s="251"/>
    </row>
    <row r="465" ht="24.2" customHeight="1" spans="1:7">
      <c r="A465" s="363" t="s">
        <v>248</v>
      </c>
      <c r="B465" s="360">
        <f t="shared" si="6"/>
        <v>413</v>
      </c>
      <c r="C465" s="362">
        <v>413</v>
      </c>
      <c r="D465" s="253"/>
      <c r="E465" s="253"/>
      <c r="F465" s="254"/>
      <c r="G465" s="251"/>
    </row>
    <row r="466" ht="24.2" customHeight="1" spans="1:7">
      <c r="A466" s="363" t="s">
        <v>580</v>
      </c>
      <c r="B466" s="360">
        <f t="shared" si="6"/>
        <v>572</v>
      </c>
      <c r="C466" s="362">
        <v>572</v>
      </c>
      <c r="D466" s="253"/>
      <c r="E466" s="253"/>
      <c r="F466" s="254"/>
      <c r="G466" s="251"/>
    </row>
    <row r="467" ht="24.2" customHeight="1" spans="1:7">
      <c r="A467" s="363" t="s">
        <v>581</v>
      </c>
      <c r="B467" s="360">
        <f t="shared" si="6"/>
        <v>2036</v>
      </c>
      <c r="C467" s="362">
        <v>2036</v>
      </c>
      <c r="D467" s="253"/>
      <c r="E467" s="253"/>
      <c r="F467" s="253"/>
      <c r="G467" s="251"/>
    </row>
    <row r="468" ht="24.2" customHeight="1" spans="1:7">
      <c r="A468" s="363" t="s">
        <v>582</v>
      </c>
      <c r="B468" s="360">
        <f t="shared" si="6"/>
        <v>1552</v>
      </c>
      <c r="C468" s="362">
        <v>1552</v>
      </c>
      <c r="D468" s="253"/>
      <c r="E468" s="253"/>
      <c r="F468" s="253"/>
      <c r="G468" s="251"/>
    </row>
    <row r="469" ht="24.2" customHeight="1" spans="1:7">
      <c r="A469" s="363" t="s">
        <v>583</v>
      </c>
      <c r="B469" s="360">
        <f t="shared" si="6"/>
        <v>605</v>
      </c>
      <c r="C469" s="362">
        <v>605</v>
      </c>
      <c r="D469" s="253"/>
      <c r="E469" s="253"/>
      <c r="F469" s="253"/>
      <c r="G469" s="251"/>
    </row>
    <row r="470" ht="24.2" customHeight="1" spans="1:7">
      <c r="A470" s="363" t="s">
        <v>584</v>
      </c>
      <c r="B470" s="360">
        <f t="shared" si="6"/>
        <v>338</v>
      </c>
      <c r="C470" s="362">
        <v>338</v>
      </c>
      <c r="D470" s="253"/>
      <c r="E470" s="253"/>
      <c r="F470" s="253"/>
      <c r="G470" s="251"/>
    </row>
    <row r="471" ht="24.2" customHeight="1" spans="1:7">
      <c r="A471" s="363" t="s">
        <v>245</v>
      </c>
      <c r="B471" s="360">
        <f t="shared" si="6"/>
        <v>796</v>
      </c>
      <c r="C471" s="362">
        <v>796</v>
      </c>
      <c r="D471" s="253"/>
      <c r="E471" s="253"/>
      <c r="F471" s="253"/>
      <c r="G471" s="251"/>
    </row>
    <row r="472" ht="24.2" customHeight="1" spans="1:7">
      <c r="A472" s="363" t="s">
        <v>585</v>
      </c>
      <c r="B472" s="360">
        <f t="shared" si="6"/>
        <v>247</v>
      </c>
      <c r="C472" s="362">
        <v>247</v>
      </c>
      <c r="D472" s="253"/>
      <c r="E472" s="253"/>
      <c r="F472" s="254"/>
      <c r="G472" s="251"/>
    </row>
    <row r="473" ht="24.2" customHeight="1" spans="1:7">
      <c r="A473" s="359" t="s">
        <v>586</v>
      </c>
      <c r="B473" s="360">
        <f>B474</f>
        <v>30</v>
      </c>
      <c r="C473" s="357">
        <f>C474</f>
        <v>30</v>
      </c>
      <c r="D473" s="362"/>
      <c r="E473" s="362"/>
      <c r="F473" s="362">
        <f>SUM(F474)</f>
        <v>0</v>
      </c>
      <c r="G473" s="251"/>
    </row>
    <row r="474" ht="24.2" customHeight="1" spans="1:7">
      <c r="A474" s="363" t="s">
        <v>587</v>
      </c>
      <c r="B474" s="360">
        <f t="shared" si="6"/>
        <v>30</v>
      </c>
      <c r="C474" s="362">
        <v>30</v>
      </c>
      <c r="D474" s="253"/>
      <c r="E474" s="253"/>
      <c r="F474" s="254"/>
      <c r="G474" s="251"/>
    </row>
    <row r="475" ht="24.2" customHeight="1" spans="1:7">
      <c r="A475" s="359" t="s">
        <v>588</v>
      </c>
      <c r="B475" s="360">
        <f>B476</f>
        <v>3</v>
      </c>
      <c r="C475" s="357">
        <f>C476</f>
        <v>3</v>
      </c>
      <c r="D475" s="365"/>
      <c r="E475" s="365"/>
      <c r="F475" s="366"/>
      <c r="G475" s="251"/>
    </row>
    <row r="476" ht="24.2" customHeight="1" spans="1:7">
      <c r="A476" s="363" t="s">
        <v>589</v>
      </c>
      <c r="B476" s="360">
        <f t="shared" si="6"/>
        <v>3</v>
      </c>
      <c r="C476" s="362">
        <v>3</v>
      </c>
      <c r="D476" s="365"/>
      <c r="E476" s="365"/>
      <c r="F476" s="366"/>
      <c r="G476" s="251"/>
    </row>
    <row r="477" ht="24.2" customHeight="1" spans="1:7">
      <c r="A477" s="359" t="s">
        <v>590</v>
      </c>
      <c r="B477" s="360">
        <f t="shared" si="6"/>
        <v>5835</v>
      </c>
      <c r="C477" s="362">
        <f>SUM(C478)</f>
        <v>5835</v>
      </c>
      <c r="D477" s="362"/>
      <c r="E477" s="362"/>
      <c r="F477" s="362">
        <f>SUM(F478)</f>
        <v>0</v>
      </c>
      <c r="G477" s="251"/>
    </row>
    <row r="478" ht="24.2" customHeight="1" spans="1:7">
      <c r="A478" s="359" t="s">
        <v>591</v>
      </c>
      <c r="B478" s="360">
        <f t="shared" si="6"/>
        <v>5835</v>
      </c>
      <c r="C478" s="362">
        <f>SUM(C479)</f>
        <v>5835</v>
      </c>
      <c r="D478" s="362"/>
      <c r="E478" s="362"/>
      <c r="F478" s="362">
        <f>SUM(F479)</f>
        <v>0</v>
      </c>
      <c r="G478" s="251"/>
    </row>
    <row r="479" ht="24.2" customHeight="1" spans="1:7">
      <c r="A479" s="363" t="s">
        <v>592</v>
      </c>
      <c r="B479" s="360">
        <f t="shared" si="6"/>
        <v>5835</v>
      </c>
      <c r="C479" s="362">
        <v>5835</v>
      </c>
      <c r="D479" s="253"/>
      <c r="E479" s="253"/>
      <c r="F479" s="253"/>
      <c r="G479" s="251"/>
    </row>
    <row r="480" ht="24.2" customHeight="1" spans="1:7">
      <c r="A480" s="359" t="s">
        <v>593</v>
      </c>
      <c r="B480" s="360">
        <f t="shared" si="6"/>
        <v>0</v>
      </c>
      <c r="C480" s="362">
        <f t="shared" ref="C480:F481" si="7">SUM(C481)</f>
        <v>0</v>
      </c>
      <c r="D480" s="362">
        <f t="shared" si="7"/>
        <v>0</v>
      </c>
      <c r="E480" s="362">
        <f t="shared" si="7"/>
        <v>0</v>
      </c>
      <c r="F480" s="362">
        <f t="shared" si="7"/>
        <v>0</v>
      </c>
      <c r="G480" s="251"/>
    </row>
    <row r="481" ht="24.2" customHeight="1" spans="1:7">
      <c r="A481" s="359" t="s">
        <v>594</v>
      </c>
      <c r="B481" s="360">
        <f t="shared" si="6"/>
        <v>0</v>
      </c>
      <c r="C481" s="362">
        <f t="shared" si="7"/>
        <v>0</v>
      </c>
      <c r="D481" s="362">
        <f t="shared" si="7"/>
        <v>0</v>
      </c>
      <c r="E481" s="362">
        <f t="shared" si="7"/>
        <v>0</v>
      </c>
      <c r="F481" s="362">
        <f t="shared" si="7"/>
        <v>0</v>
      </c>
      <c r="G481" s="251"/>
    </row>
    <row r="482" ht="24.2" customHeight="1" spans="1:7">
      <c r="A482" s="363" t="s">
        <v>595</v>
      </c>
      <c r="B482" s="360">
        <f t="shared" si="6"/>
        <v>0</v>
      </c>
      <c r="C482" s="362"/>
      <c r="D482" s="253"/>
      <c r="E482" s="253"/>
      <c r="F482" s="253"/>
      <c r="G482" s="251"/>
    </row>
    <row r="483" ht="24.2" customHeight="1" spans="1:7">
      <c r="A483" s="359" t="s">
        <v>596</v>
      </c>
      <c r="B483" s="360">
        <f>B484+B491+B493+B495</f>
        <v>4990</v>
      </c>
      <c r="C483" s="357">
        <f>C484+C491+C493+C495</f>
        <v>4759</v>
      </c>
      <c r="D483" s="362"/>
      <c r="E483" s="362"/>
      <c r="F483" s="362">
        <f>F484+F491+F493+F495</f>
        <v>231</v>
      </c>
      <c r="G483" s="251"/>
    </row>
    <row r="484" ht="24.2" customHeight="1" spans="1:7">
      <c r="A484" s="359" t="s">
        <v>597</v>
      </c>
      <c r="B484" s="360">
        <f>B485+B486+B487+B488+B489+B490</f>
        <v>2597</v>
      </c>
      <c r="C484" s="357">
        <f>C485+C486+C487+C488+C489+C490</f>
        <v>2597</v>
      </c>
      <c r="D484" s="362"/>
      <c r="E484" s="362"/>
      <c r="F484" s="362">
        <f>SUM(F485:F490)</f>
        <v>0</v>
      </c>
      <c r="G484" s="251"/>
    </row>
    <row r="485" ht="24.2" customHeight="1" spans="1:7">
      <c r="A485" s="363" t="s">
        <v>238</v>
      </c>
      <c r="B485" s="360">
        <f t="shared" si="6"/>
        <v>133</v>
      </c>
      <c r="C485" s="362">
        <v>133</v>
      </c>
      <c r="D485" s="253"/>
      <c r="E485" s="253"/>
      <c r="F485" s="254"/>
      <c r="G485" s="251"/>
    </row>
    <row r="486" ht="24.2" customHeight="1" spans="1:7">
      <c r="A486" s="363" t="s">
        <v>248</v>
      </c>
      <c r="B486" s="360">
        <f t="shared" si="6"/>
        <v>451</v>
      </c>
      <c r="C486" s="362">
        <v>451</v>
      </c>
      <c r="D486" s="253"/>
      <c r="E486" s="253"/>
      <c r="F486" s="253"/>
      <c r="G486" s="251"/>
    </row>
    <row r="487" ht="24.2" customHeight="1" spans="1:7">
      <c r="A487" s="363" t="s">
        <v>598</v>
      </c>
      <c r="B487" s="360">
        <f t="shared" si="6"/>
        <v>140</v>
      </c>
      <c r="C487" s="362">
        <v>140</v>
      </c>
      <c r="D487" s="253"/>
      <c r="E487" s="253"/>
      <c r="F487" s="253"/>
      <c r="G487" s="251"/>
    </row>
    <row r="488" ht="24.2" customHeight="1" spans="1:7">
      <c r="A488" s="363" t="s">
        <v>599</v>
      </c>
      <c r="B488" s="360">
        <f t="shared" si="6"/>
        <v>0</v>
      </c>
      <c r="C488" s="362"/>
      <c r="D488" s="253"/>
      <c r="E488" s="253"/>
      <c r="F488" s="254"/>
      <c r="G488" s="251"/>
    </row>
    <row r="489" ht="24.2" customHeight="1" spans="1:7">
      <c r="A489" s="363" t="s">
        <v>245</v>
      </c>
      <c r="B489" s="360">
        <f t="shared" si="6"/>
        <v>1389</v>
      </c>
      <c r="C489" s="362">
        <v>1389</v>
      </c>
      <c r="D489" s="253"/>
      <c r="E489" s="253"/>
      <c r="F489" s="254"/>
      <c r="G489" s="251"/>
    </row>
    <row r="490" ht="24.2" customHeight="1" spans="1:7">
      <c r="A490" s="363" t="s">
        <v>600</v>
      </c>
      <c r="B490" s="360">
        <f t="shared" si="6"/>
        <v>484</v>
      </c>
      <c r="C490" s="362">
        <v>484</v>
      </c>
      <c r="D490" s="253"/>
      <c r="E490" s="253"/>
      <c r="F490" s="254"/>
      <c r="G490" s="251"/>
    </row>
    <row r="491" ht="24.2" customHeight="1" spans="1:7">
      <c r="A491" s="359" t="s">
        <v>601</v>
      </c>
      <c r="B491" s="360">
        <f>B492</f>
        <v>2059</v>
      </c>
      <c r="C491" s="357">
        <f>C492</f>
        <v>1828</v>
      </c>
      <c r="D491" s="362"/>
      <c r="E491" s="362"/>
      <c r="F491" s="362">
        <f>SUM(F492)</f>
        <v>231</v>
      </c>
      <c r="G491" s="251"/>
    </row>
    <row r="492" ht="24.2" customHeight="1" spans="1:7">
      <c r="A492" s="378" t="s">
        <v>602</v>
      </c>
      <c r="B492" s="360">
        <f t="shared" si="6"/>
        <v>2059</v>
      </c>
      <c r="C492" s="362">
        <v>1828</v>
      </c>
      <c r="D492" s="253"/>
      <c r="E492" s="253"/>
      <c r="F492" s="254">
        <v>231</v>
      </c>
      <c r="G492" s="251"/>
    </row>
    <row r="493" ht="24.2" customHeight="1" spans="1:7">
      <c r="A493" s="359" t="s">
        <v>603</v>
      </c>
      <c r="B493" s="360">
        <f>B494</f>
        <v>90</v>
      </c>
      <c r="C493" s="357">
        <f>C494</f>
        <v>90</v>
      </c>
      <c r="D493" s="362"/>
      <c r="E493" s="362"/>
      <c r="F493" s="362">
        <f>SUM(F494)</f>
        <v>0</v>
      </c>
      <c r="G493" s="251"/>
    </row>
    <row r="494" ht="24.2" customHeight="1" spans="1:7">
      <c r="A494" s="363" t="s">
        <v>604</v>
      </c>
      <c r="B494" s="360">
        <f t="shared" si="6"/>
        <v>90</v>
      </c>
      <c r="C494" s="362">
        <v>90</v>
      </c>
      <c r="D494" s="253"/>
      <c r="E494" s="253"/>
      <c r="F494" s="254"/>
      <c r="G494" s="251"/>
    </row>
    <row r="495" ht="24.2" customHeight="1" spans="1:7">
      <c r="A495" s="359" t="s">
        <v>605</v>
      </c>
      <c r="B495" s="360">
        <f>B496</f>
        <v>244</v>
      </c>
      <c r="C495" s="357">
        <f>C496</f>
        <v>244</v>
      </c>
      <c r="D495" s="362"/>
      <c r="E495" s="362"/>
      <c r="F495" s="362">
        <f>SUM(F496)</f>
        <v>0</v>
      </c>
      <c r="G495" s="251"/>
    </row>
    <row r="496" ht="24.2" customHeight="1" spans="1:7">
      <c r="A496" s="363" t="s">
        <v>606</v>
      </c>
      <c r="B496" s="360">
        <f t="shared" si="6"/>
        <v>244</v>
      </c>
      <c r="C496" s="362">
        <v>244</v>
      </c>
      <c r="D496" s="253"/>
      <c r="E496" s="253"/>
      <c r="F496" s="254"/>
      <c r="G496" s="251"/>
    </row>
    <row r="497" ht="24.2" customHeight="1" spans="1:7">
      <c r="A497" s="359" t="s">
        <v>607</v>
      </c>
      <c r="B497" s="360">
        <f t="shared" si="6"/>
        <v>5000</v>
      </c>
      <c r="C497" s="362">
        <v>5000</v>
      </c>
      <c r="D497" s="253"/>
      <c r="E497" s="253"/>
      <c r="F497" s="254"/>
      <c r="G497" s="251"/>
    </row>
    <row r="498" ht="24.2" customHeight="1" spans="1:7">
      <c r="A498" s="359" t="s">
        <v>608</v>
      </c>
      <c r="B498" s="360">
        <f t="shared" si="6"/>
        <v>5000</v>
      </c>
      <c r="C498" s="362">
        <v>5000</v>
      </c>
      <c r="D498" s="253"/>
      <c r="E498" s="253"/>
      <c r="F498" s="254"/>
      <c r="G498" s="251"/>
    </row>
    <row r="499" ht="24.2" customHeight="1" spans="1:7">
      <c r="A499" s="363" t="s">
        <v>609</v>
      </c>
      <c r="B499" s="360">
        <f t="shared" si="6"/>
        <v>5000</v>
      </c>
      <c r="C499" s="362">
        <v>5000</v>
      </c>
      <c r="D499" s="253"/>
      <c r="E499" s="253"/>
      <c r="F499" s="254"/>
      <c r="G499" s="251"/>
    </row>
    <row r="500" ht="24.2" customHeight="1" spans="1:7">
      <c r="A500" s="359" t="s">
        <v>610</v>
      </c>
      <c r="B500" s="360">
        <f t="shared" si="6"/>
        <v>52136</v>
      </c>
      <c r="C500" s="362">
        <f>C501+C503</f>
        <v>47136</v>
      </c>
      <c r="D500" s="362"/>
      <c r="E500" s="362">
        <f>E501+E503</f>
        <v>0</v>
      </c>
      <c r="F500" s="362">
        <f>F501+F503</f>
        <v>5000</v>
      </c>
      <c r="G500" s="251"/>
    </row>
    <row r="501" ht="24.2" customHeight="1" spans="1:7">
      <c r="A501" s="359" t="s">
        <v>611</v>
      </c>
      <c r="B501" s="360">
        <f t="shared" si="6"/>
        <v>31405</v>
      </c>
      <c r="C501" s="362">
        <f>SUM(C502)</f>
        <v>31405</v>
      </c>
      <c r="D501" s="362"/>
      <c r="E501" s="362">
        <f>SUM(E502)</f>
        <v>0</v>
      </c>
      <c r="F501" s="362">
        <f>SUM(F502)</f>
        <v>0</v>
      </c>
      <c r="G501" s="251"/>
    </row>
    <row r="502" ht="24.2" customHeight="1" spans="1:7">
      <c r="A502" s="363" t="s">
        <v>612</v>
      </c>
      <c r="B502" s="360">
        <f t="shared" ref="B502:B507" si="8">C502+D502+E502+F502</f>
        <v>31405</v>
      </c>
      <c r="C502" s="362">
        <v>31405</v>
      </c>
      <c r="D502" s="253"/>
      <c r="E502" s="253"/>
      <c r="F502" s="254"/>
      <c r="G502" s="251"/>
    </row>
    <row r="503" ht="24.2" customHeight="1" spans="1:7">
      <c r="A503" s="359" t="s">
        <v>613</v>
      </c>
      <c r="B503" s="360">
        <f t="shared" si="8"/>
        <v>20731</v>
      </c>
      <c r="C503" s="362">
        <f>C504</f>
        <v>15731</v>
      </c>
      <c r="D503" s="362"/>
      <c r="E503" s="362">
        <f>SUM(E504)</f>
        <v>0</v>
      </c>
      <c r="F503" s="362">
        <f>SUM(F504)</f>
        <v>5000</v>
      </c>
      <c r="G503" s="251"/>
    </row>
    <row r="504" ht="24.2" customHeight="1" spans="1:7">
      <c r="A504" s="363" t="s">
        <v>614</v>
      </c>
      <c r="B504" s="360">
        <f t="shared" si="8"/>
        <v>20731</v>
      </c>
      <c r="C504" s="362">
        <v>15731</v>
      </c>
      <c r="D504" s="253"/>
      <c r="E504" s="253"/>
      <c r="F504" s="253">
        <v>5000</v>
      </c>
      <c r="G504" s="251"/>
    </row>
    <row r="505" ht="24.2" customHeight="1" spans="1:7">
      <c r="A505" s="359" t="s">
        <v>615</v>
      </c>
      <c r="B505" s="360">
        <f>B506</f>
        <v>3574</v>
      </c>
      <c r="C505" s="357">
        <f>C506</f>
        <v>3574</v>
      </c>
      <c r="D505" s="253"/>
      <c r="E505" s="253"/>
      <c r="F505" s="254"/>
      <c r="G505" s="251"/>
    </row>
    <row r="506" ht="24.2" customHeight="1" spans="1:7">
      <c r="A506" s="359" t="s">
        <v>616</v>
      </c>
      <c r="B506" s="360">
        <f>B507</f>
        <v>3574</v>
      </c>
      <c r="C506" s="362">
        <f>C507</f>
        <v>3574</v>
      </c>
      <c r="D506" s="253"/>
      <c r="E506" s="253"/>
      <c r="F506" s="254"/>
      <c r="G506" s="251"/>
    </row>
    <row r="507" ht="24.2" customHeight="1" spans="1:7">
      <c r="A507" s="363" t="s">
        <v>617</v>
      </c>
      <c r="B507" s="357">
        <f t="shared" si="8"/>
        <v>3574</v>
      </c>
      <c r="C507" s="362">
        <v>3574</v>
      </c>
      <c r="D507" s="253"/>
      <c r="E507" s="253"/>
      <c r="F507" s="253"/>
      <c r="G507" s="251"/>
    </row>
  </sheetData>
  <autoFilter xmlns:etc="http://www.wps.cn/officeDocument/2017/etCustomData" ref="A1:G507" etc:filterBottomFollowUsedRange="0">
    <extLst/>
  </autoFilter>
  <mergeCells count="1">
    <mergeCell ref="A2:G2"/>
  </mergeCells>
  <printOptions horizontalCentered="1"/>
  <pageMargins left="0.314583333333333" right="0.314583333333333" top="0.432638888888889" bottom="0.393055555555556" header="0.275" footer="0.196527777777778"/>
  <pageSetup paperSize="9" orientation="landscape" horizontalDpi="600" verticalDpi="600"/>
  <headerFooter/>
  <ignoredErrors>
    <ignoredError sqref="C119" formulaRange="1"/>
    <ignoredError sqref="B218 B235 B230 B224 B171 B6 B506 B473 B475 B455 B153 B1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17"/>
  <sheetViews>
    <sheetView showZeros="0" zoomScaleSheetLayoutView="60" workbookViewId="0">
      <pane xSplit="1" topLeftCell="B1" activePane="topRight" state="frozen"/>
      <selection/>
      <selection pane="topRight" activeCell="D15" sqref="D15"/>
    </sheetView>
  </sheetViews>
  <sheetFormatPr defaultColWidth="13.75" defaultRowHeight="24" customHeight="1" outlineLevelCol="5"/>
  <cols>
    <col min="1" max="1" width="26" customWidth="1"/>
    <col min="2" max="2" width="19" style="19" customWidth="1"/>
    <col min="3" max="3" width="19" style="261" customWidth="1"/>
    <col min="4" max="5" width="19" style="19" customWidth="1"/>
    <col min="6" max="6" width="19" customWidth="1"/>
  </cols>
  <sheetData>
    <row r="1" ht="28.9" customHeight="1" spans="1:1">
      <c r="A1" s="20" t="s">
        <v>0</v>
      </c>
    </row>
    <row r="2" ht="30" customHeight="1" spans="1:6">
      <c r="A2" s="21" t="s">
        <v>618</v>
      </c>
      <c r="B2" s="22"/>
      <c r="C2" s="22"/>
      <c r="D2" s="22"/>
      <c r="E2" s="22"/>
      <c r="F2" s="21"/>
    </row>
    <row r="3" ht="18" customHeight="1" spans="1:6">
      <c r="A3" s="144" t="s">
        <v>619</v>
      </c>
      <c r="B3" s="216"/>
      <c r="C3" s="216"/>
      <c r="D3" s="216"/>
      <c r="E3" s="330"/>
      <c r="F3" s="109" t="s">
        <v>33</v>
      </c>
    </row>
    <row r="4" ht="30" customHeight="1" spans="1:6">
      <c r="A4" s="122" t="s">
        <v>620</v>
      </c>
      <c r="B4" s="123" t="s">
        <v>35</v>
      </c>
      <c r="C4" s="331" t="s">
        <v>233</v>
      </c>
      <c r="D4" s="232" t="s">
        <v>203</v>
      </c>
      <c r="E4" s="232" t="s">
        <v>204</v>
      </c>
      <c r="F4" s="122" t="s">
        <v>36</v>
      </c>
    </row>
    <row r="5" ht="24.95" customHeight="1" spans="1:6">
      <c r="A5" s="156" t="s">
        <v>201</v>
      </c>
      <c r="B5" s="332">
        <f>SUM(B6:B17)</f>
        <v>347381</v>
      </c>
      <c r="C5" s="333">
        <f>SUM(C6:C17)</f>
        <v>316977</v>
      </c>
      <c r="D5" s="332">
        <f>SUM(D6:D17)</f>
        <v>0</v>
      </c>
      <c r="E5" s="332">
        <f>SUM(E6:E17)</f>
        <v>30404</v>
      </c>
      <c r="F5" s="334"/>
    </row>
    <row r="6" ht="24.95" customHeight="1" spans="1:6">
      <c r="A6" s="151" t="s">
        <v>621</v>
      </c>
      <c r="B6" s="218">
        <f>SUM(C6:E6)</f>
        <v>14309</v>
      </c>
      <c r="C6" s="335">
        <v>14296</v>
      </c>
      <c r="D6" s="218"/>
      <c r="E6" s="336">
        <v>13</v>
      </c>
      <c r="F6" s="87"/>
    </row>
    <row r="7" ht="24.95" customHeight="1" spans="1:6">
      <c r="A7" s="151" t="s">
        <v>622</v>
      </c>
      <c r="B7" s="218">
        <f t="shared" ref="B7:B17" si="0">SUM(C7:E7)</f>
        <v>33118</v>
      </c>
      <c r="C7" s="335">
        <v>32231</v>
      </c>
      <c r="D7" s="218"/>
      <c r="E7" s="336">
        <v>887</v>
      </c>
      <c r="F7" s="87"/>
    </row>
    <row r="8" ht="24.95" customHeight="1" spans="1:6">
      <c r="A8" s="151" t="s">
        <v>623</v>
      </c>
      <c r="B8" s="218">
        <f t="shared" si="0"/>
        <v>86216</v>
      </c>
      <c r="C8" s="335">
        <v>63085</v>
      </c>
      <c r="D8" s="218"/>
      <c r="E8" s="336">
        <v>23131</v>
      </c>
      <c r="F8" s="87"/>
    </row>
    <row r="9" ht="24.95" customHeight="1" spans="1:6">
      <c r="A9" s="151" t="s">
        <v>624</v>
      </c>
      <c r="B9" s="218">
        <f t="shared" si="0"/>
        <v>90476</v>
      </c>
      <c r="C9" s="335">
        <v>89939</v>
      </c>
      <c r="D9" s="218"/>
      <c r="E9" s="336">
        <v>537</v>
      </c>
      <c r="F9" s="87"/>
    </row>
    <row r="10" ht="24.95" customHeight="1" spans="1:6">
      <c r="A10" s="151" t="s">
        <v>625</v>
      </c>
      <c r="B10" s="218">
        <f t="shared" si="0"/>
        <v>8384</v>
      </c>
      <c r="C10" s="335">
        <v>6158</v>
      </c>
      <c r="D10" s="218"/>
      <c r="E10" s="336">
        <v>2226</v>
      </c>
      <c r="F10" s="87"/>
    </row>
    <row r="11" ht="24.95" customHeight="1" spans="1:6">
      <c r="A11" s="151" t="s">
        <v>626</v>
      </c>
      <c r="B11" s="218">
        <f t="shared" si="0"/>
        <v>8633</v>
      </c>
      <c r="C11" s="335">
        <v>7148</v>
      </c>
      <c r="D11" s="218"/>
      <c r="E11" s="336">
        <v>1485</v>
      </c>
      <c r="F11" s="87"/>
    </row>
    <row r="12" ht="24.95" customHeight="1" spans="1:6">
      <c r="A12" s="151" t="s">
        <v>627</v>
      </c>
      <c r="B12" s="218">
        <f t="shared" si="0"/>
        <v>2000</v>
      </c>
      <c r="C12" s="335">
        <v>2000</v>
      </c>
      <c r="D12" s="218"/>
      <c r="E12" s="336"/>
      <c r="F12" s="87"/>
    </row>
    <row r="13" ht="24.95" customHeight="1" spans="1:6">
      <c r="A13" s="151" t="s">
        <v>628</v>
      </c>
      <c r="B13" s="218">
        <f t="shared" si="0"/>
        <v>35700</v>
      </c>
      <c r="C13" s="335">
        <v>33662</v>
      </c>
      <c r="D13" s="218"/>
      <c r="E13" s="336">
        <v>2038</v>
      </c>
      <c r="F13" s="87"/>
    </row>
    <row r="14" ht="24.95" customHeight="1" spans="1:6">
      <c r="A14" s="151" t="s">
        <v>629</v>
      </c>
      <c r="B14" s="218">
        <f t="shared" si="0"/>
        <v>26674</v>
      </c>
      <c r="C14" s="335">
        <v>26674</v>
      </c>
      <c r="D14" s="218"/>
      <c r="E14" s="336"/>
      <c r="F14" s="87"/>
    </row>
    <row r="15" ht="24.95" customHeight="1" spans="1:6">
      <c r="A15" s="337" t="s">
        <v>630</v>
      </c>
      <c r="B15" s="218">
        <f t="shared" si="0"/>
        <v>3574</v>
      </c>
      <c r="C15" s="335">
        <v>3574</v>
      </c>
      <c r="D15" s="221"/>
      <c r="E15" s="338"/>
      <c r="F15" s="339"/>
    </row>
    <row r="16" ht="24.95" customHeight="1" spans="1:6">
      <c r="A16" s="340" t="s">
        <v>631</v>
      </c>
      <c r="B16" s="218">
        <f t="shared" si="0"/>
        <v>36405</v>
      </c>
      <c r="C16" s="335">
        <v>36405</v>
      </c>
      <c r="D16" s="29"/>
      <c r="E16" s="341"/>
      <c r="F16" s="342"/>
    </row>
    <row r="17" s="142" customFormat="1" customHeight="1" spans="1:6">
      <c r="A17" s="340" t="s">
        <v>632</v>
      </c>
      <c r="B17" s="335">
        <f t="shared" si="0"/>
        <v>1892</v>
      </c>
      <c r="C17" s="335">
        <v>1805</v>
      </c>
      <c r="D17" s="343"/>
      <c r="E17" s="344">
        <v>87</v>
      </c>
      <c r="F17" s="345"/>
    </row>
  </sheetData>
  <mergeCells count="1">
    <mergeCell ref="A2:F2"/>
  </mergeCells>
  <printOptions horizontalCentered="1"/>
  <pageMargins left="0.751388888888889" right="0.550694444444444" top="0.786805555555556" bottom="0.786805555555556" header="0.5" footer="0.5"/>
  <pageSetup paperSize="9" orientation="landscape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"/>
  <sheetViews>
    <sheetView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C18" sqref="C18"/>
    </sheetView>
  </sheetViews>
  <sheetFormatPr defaultColWidth="13.75" defaultRowHeight="24" customHeight="1" outlineLevelCol="2"/>
  <cols>
    <col min="1" max="1" width="34.5" customWidth="1"/>
    <col min="2" max="2" width="20.875" style="19" customWidth="1"/>
    <col min="3" max="3" width="33.875" customWidth="1"/>
  </cols>
  <sheetData>
    <row r="1" ht="28.9" customHeight="1" spans="1:1">
      <c r="A1" s="20" t="s">
        <v>0</v>
      </c>
    </row>
    <row r="2" ht="30" customHeight="1" spans="1:3">
      <c r="A2" s="21" t="s">
        <v>633</v>
      </c>
      <c r="B2" s="22"/>
      <c r="C2" s="21"/>
    </row>
    <row r="3" ht="18" customHeight="1" spans="1:3">
      <c r="A3" s="144" t="s">
        <v>634</v>
      </c>
      <c r="B3" s="216"/>
      <c r="C3" s="109" t="s">
        <v>33</v>
      </c>
    </row>
    <row r="4" ht="30" customHeight="1" spans="1:3">
      <c r="A4" s="81" t="s">
        <v>620</v>
      </c>
      <c r="B4" s="82" t="s">
        <v>35</v>
      </c>
      <c r="C4" s="81" t="s">
        <v>36</v>
      </c>
    </row>
    <row r="5" ht="24.95" customHeight="1" spans="1:3">
      <c r="A5" s="156" t="s">
        <v>201</v>
      </c>
      <c r="B5" s="113">
        <f>B6+B11+B22+B26+B32+B34</f>
        <v>89347</v>
      </c>
      <c r="C5" s="301"/>
    </row>
    <row r="6" ht="24.95" customHeight="1" spans="1:3">
      <c r="A6" s="83" t="s">
        <v>621</v>
      </c>
      <c r="B6" s="218">
        <f>SUM(B7:B10)</f>
        <v>7817</v>
      </c>
      <c r="C6" s="323"/>
    </row>
    <row r="7" s="142" customFormat="1" ht="24.75" customHeight="1" spans="1:3">
      <c r="A7" s="86" t="s">
        <v>635</v>
      </c>
      <c r="B7" s="218">
        <v>5854</v>
      </c>
      <c r="C7" s="323"/>
    </row>
    <row r="8" s="142" customFormat="1" ht="24.75" customHeight="1" spans="1:3">
      <c r="A8" s="86" t="s">
        <v>636</v>
      </c>
      <c r="B8" s="218">
        <v>1188</v>
      </c>
      <c r="C8" s="323"/>
    </row>
    <row r="9" s="142" customFormat="1" ht="24.75" customHeight="1" spans="1:3">
      <c r="A9" s="86" t="s">
        <v>637</v>
      </c>
      <c r="B9" s="218">
        <v>772</v>
      </c>
      <c r="C9" s="323"/>
    </row>
    <row r="10" s="142" customFormat="1" ht="24.75" customHeight="1" spans="1:3">
      <c r="A10" s="86" t="s">
        <v>638</v>
      </c>
      <c r="B10" s="218">
        <v>3</v>
      </c>
      <c r="C10" s="323"/>
    </row>
    <row r="11" s="142" customFormat="1" ht="24.75" customHeight="1" spans="1:3">
      <c r="A11" s="86" t="s">
        <v>622</v>
      </c>
      <c r="B11" s="218">
        <f>SUM(B12:B21)</f>
        <v>2621</v>
      </c>
      <c r="C11" s="323"/>
    </row>
    <row r="12" s="142" customFormat="1" ht="24.75" customHeight="1" spans="1:3">
      <c r="A12" s="86" t="s">
        <v>639</v>
      </c>
      <c r="B12" s="218">
        <v>1954</v>
      </c>
      <c r="C12" s="323"/>
    </row>
    <row r="13" s="142" customFormat="1" ht="24.75" customHeight="1" spans="1:3">
      <c r="A13" s="86" t="s">
        <v>640</v>
      </c>
      <c r="B13" s="218"/>
      <c r="C13" s="323"/>
    </row>
    <row r="14" s="142" customFormat="1" ht="24.75" customHeight="1" spans="1:3">
      <c r="A14" s="86" t="s">
        <v>641</v>
      </c>
      <c r="B14" s="218">
        <v>25</v>
      </c>
      <c r="C14" s="323"/>
    </row>
    <row r="15" s="142" customFormat="1" ht="24.75" customHeight="1" spans="1:3">
      <c r="A15" s="86" t="s">
        <v>642</v>
      </c>
      <c r="B15" s="218"/>
      <c r="C15" s="323"/>
    </row>
    <row r="16" s="142" customFormat="1" ht="24.75" customHeight="1" spans="1:3">
      <c r="A16" s="86" t="s">
        <v>643</v>
      </c>
      <c r="B16" s="218">
        <v>272</v>
      </c>
      <c r="C16" s="323"/>
    </row>
    <row r="17" s="142" customFormat="1" ht="24.75" customHeight="1" spans="1:3">
      <c r="A17" s="86" t="s">
        <v>644</v>
      </c>
      <c r="B17" s="218"/>
      <c r="C17" s="323"/>
    </row>
    <row r="18" s="142" customFormat="1" ht="24.75" customHeight="1" spans="1:3">
      <c r="A18" s="86" t="s">
        <v>645</v>
      </c>
      <c r="B18" s="218"/>
      <c r="C18" s="323"/>
    </row>
    <row r="19" s="142" customFormat="1" ht="24.75" customHeight="1" spans="1:3">
      <c r="A19" s="86" t="s">
        <v>646</v>
      </c>
      <c r="B19" s="218">
        <v>69</v>
      </c>
      <c r="C19" s="323"/>
    </row>
    <row r="20" s="142" customFormat="1" ht="24.75" customHeight="1" spans="1:3">
      <c r="A20" s="86" t="s">
        <v>647</v>
      </c>
      <c r="B20" s="218">
        <v>88</v>
      </c>
      <c r="C20" s="323"/>
    </row>
    <row r="21" s="142" customFormat="1" ht="24.75" customHeight="1" spans="1:3">
      <c r="A21" s="86" t="s">
        <v>648</v>
      </c>
      <c r="B21" s="218">
        <v>213</v>
      </c>
      <c r="C21" s="323"/>
    </row>
    <row r="22" s="142" customFormat="1" ht="24.75" customHeight="1" spans="1:3">
      <c r="A22" s="86" t="s">
        <v>623</v>
      </c>
      <c r="B22" s="218">
        <f>SUM(B23:B25)</f>
        <v>81</v>
      </c>
      <c r="C22" s="323"/>
    </row>
    <row r="23" s="142" customFormat="1" ht="24.75" customHeight="1" spans="1:3">
      <c r="A23" s="86" t="s">
        <v>649</v>
      </c>
      <c r="B23" s="218"/>
      <c r="C23" s="323"/>
    </row>
    <row r="24" s="142" customFormat="1" ht="24.75" customHeight="1" spans="1:3">
      <c r="A24" s="86" t="s">
        <v>650</v>
      </c>
      <c r="B24" s="218">
        <v>81</v>
      </c>
      <c r="C24" s="323"/>
    </row>
    <row r="25" s="142" customFormat="1" ht="24.75" customHeight="1" spans="1:3">
      <c r="A25" s="86" t="s">
        <v>651</v>
      </c>
      <c r="B25" s="218"/>
      <c r="C25" s="323"/>
    </row>
    <row r="26" s="142" customFormat="1" ht="24.75" customHeight="1" spans="1:3">
      <c r="A26" s="86" t="s">
        <v>624</v>
      </c>
      <c r="B26" s="218">
        <f>B27+B28</f>
        <v>76428</v>
      </c>
      <c r="C26" s="323"/>
    </row>
    <row r="27" s="142" customFormat="1" ht="24.75" customHeight="1" spans="1:3">
      <c r="A27" s="86" t="s">
        <v>652</v>
      </c>
      <c r="B27" s="218">
        <v>72814</v>
      </c>
      <c r="C27" s="323"/>
    </row>
    <row r="28" s="142" customFormat="1" ht="24.75" customHeight="1" spans="1:3">
      <c r="A28" s="86" t="s">
        <v>653</v>
      </c>
      <c r="B28" s="218">
        <f>B29+B30+B31</f>
        <v>3614</v>
      </c>
      <c r="C28" s="323"/>
    </row>
    <row r="29" s="142" customFormat="1" ht="24.75" customHeight="1" spans="1:3">
      <c r="A29" s="86" t="s">
        <v>654</v>
      </c>
      <c r="B29" s="218">
        <v>394</v>
      </c>
      <c r="C29" s="323"/>
    </row>
    <row r="30" s="142" customFormat="1" ht="24.75" customHeight="1" spans="1:3">
      <c r="A30" s="86" t="s">
        <v>655</v>
      </c>
      <c r="B30" s="218">
        <v>380</v>
      </c>
      <c r="C30" s="323"/>
    </row>
    <row r="31" s="142" customFormat="1" ht="24.75" customHeight="1" spans="1:3">
      <c r="A31" s="86" t="s">
        <v>656</v>
      </c>
      <c r="B31" s="218">
        <v>2840</v>
      </c>
      <c r="C31" s="323"/>
    </row>
    <row r="32" s="142" customFormat="1" ht="24.75" customHeight="1" spans="1:3">
      <c r="A32" s="86" t="s">
        <v>625</v>
      </c>
      <c r="B32" s="218">
        <f>SUM(B33)</f>
        <v>12</v>
      </c>
      <c r="C32" s="323"/>
    </row>
    <row r="33" s="142" customFormat="1" ht="24.75" customHeight="1" spans="1:3">
      <c r="A33" s="86" t="s">
        <v>657</v>
      </c>
      <c r="B33" s="218">
        <v>12</v>
      </c>
      <c r="C33" s="323"/>
    </row>
    <row r="34" s="142" customFormat="1" ht="24.75" customHeight="1" spans="1:3">
      <c r="A34" s="86" t="s">
        <v>658</v>
      </c>
      <c r="B34" s="218">
        <f>SUM(B35:B38)</f>
        <v>2388</v>
      </c>
      <c r="C34" s="323"/>
    </row>
    <row r="35" s="142" customFormat="1" ht="24.75" customHeight="1" spans="1:3">
      <c r="A35" s="86" t="s">
        <v>659</v>
      </c>
      <c r="B35" s="218"/>
      <c r="C35" s="323"/>
    </row>
    <row r="36" s="142" customFormat="1" ht="24.75" customHeight="1" spans="1:3">
      <c r="A36" s="86" t="s">
        <v>660</v>
      </c>
      <c r="B36" s="218"/>
      <c r="C36" s="323"/>
    </row>
    <row r="37" s="142" customFormat="1" ht="24.75" customHeight="1" spans="1:3">
      <c r="A37" s="86" t="s">
        <v>661</v>
      </c>
      <c r="B37" s="218">
        <v>2388</v>
      </c>
      <c r="C37" s="323"/>
    </row>
    <row r="38" s="142" customFormat="1" ht="24.75" customHeight="1" spans="1:3">
      <c r="A38" s="86" t="s">
        <v>662</v>
      </c>
      <c r="B38" s="218"/>
      <c r="C38" s="323"/>
    </row>
  </sheetData>
  <mergeCells count="1">
    <mergeCell ref="A2:C2"/>
  </mergeCells>
  <printOptions horizontalCentered="1"/>
  <pageMargins left="0.751388888888889" right="0.751388888888889" top="0.472222222222222" bottom="0.786805555555556" header="0.236111111111111" footer="0.5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封面</vt:lpstr>
      <vt:lpstr>目录</vt:lpstr>
      <vt:lpstr>1、一般公共预算收入总表</vt:lpstr>
      <vt:lpstr>2、一般公共预算收入表</vt:lpstr>
      <vt:lpstr>3、一般公共预算支出总表</vt:lpstr>
      <vt:lpstr>4、一般公共预算支出表</vt:lpstr>
      <vt:lpstr>5、一般公共预算支出明细表 </vt:lpstr>
      <vt:lpstr>6、一般公共预算支出分经济科目表</vt:lpstr>
      <vt:lpstr>7、一般公共预算基本支出分经济科目明细表</vt:lpstr>
      <vt:lpstr>8、省对市县转移支付表</vt:lpstr>
      <vt:lpstr>9、省本级2024年一般公共预算地方财力安排补助市县表 </vt:lpstr>
      <vt:lpstr>10、政府性基金预算收入表</vt:lpstr>
      <vt:lpstr>11、政府性基金预算支出表</vt:lpstr>
      <vt:lpstr>12、政府性基金预算支出明细表</vt:lpstr>
      <vt:lpstr>13、政府性基金预算支出分经济科目表</vt:lpstr>
      <vt:lpstr>14、政府性基金转移支付表</vt:lpstr>
      <vt:lpstr>15、国有资本收入表</vt:lpstr>
      <vt:lpstr>16、国有资本支出表</vt:lpstr>
      <vt:lpstr>17、国资分经济科目表</vt:lpstr>
      <vt:lpstr>18、国资转移支付预算表</vt:lpstr>
      <vt:lpstr>19、社会保险基金收入</vt:lpstr>
      <vt:lpstr>20、社会保险基金支出</vt:lpstr>
      <vt:lpstr>21、债务执行情况表 </vt:lpstr>
      <vt:lpstr>22、专项债务执行表 </vt:lpstr>
      <vt:lpstr>23、新增专项债券分领域需求表 </vt:lpstr>
      <vt:lpstr>24、新增专项债券项目明细情况表</vt:lpstr>
      <vt:lpstr>25.地方政府债务限额提前下达情况表</vt:lpstr>
      <vt:lpstr>26、新增政府债务收支表 </vt:lpstr>
      <vt:lpstr>27、提前下达新增债务限额分配情况表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123652</dc:creator>
  <cp:lastModifiedBy>大山</cp:lastModifiedBy>
  <dcterms:created xsi:type="dcterms:W3CDTF">2022-12-04T22:17:00Z</dcterms:created>
  <cp:lastPrinted>2023-01-10T15:10:00Z</cp:lastPrinted>
  <dcterms:modified xsi:type="dcterms:W3CDTF">2025-04-07T08:45:04Z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true</vt:bool>
  </property>
  <property fmtid="{D5CDD505-2E9C-101B-9397-08002B2CF9AE}" pid="4" name="ICV">
    <vt:lpwstr>16A2FB14F4E04740834F3B8F791FB1EF_13</vt:lpwstr>
  </property>
</Properties>
</file>